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tys\Desktop\LEAF sec\"/>
    </mc:Choice>
  </mc:AlternateContent>
  <xr:revisionPtr revIDLastSave="0" documentId="13_ncr:1_{BC86DF4D-8EEF-464D-8E56-F1424D64EE6E}" xr6:coauthVersionLast="47" xr6:coauthVersionMax="47" xr10:uidLastSave="{00000000-0000-0000-0000-000000000000}"/>
  <bookViews>
    <workbookView xWindow="-110" yWindow="-110" windowWidth="19420" windowHeight="10420" xr2:uid="{77BDF7A5-110B-4167-8728-18DB3741F513}"/>
  </bookViews>
  <sheets>
    <sheet name="Part1" sheetId="2" r:id="rId1"/>
    <sheet name="Part2" sheetId="3" r:id="rId2"/>
    <sheet name="Part3" sheetId="4" r:id="rId3"/>
    <sheet name="Part4" sheetId="5" r:id="rId4"/>
    <sheet name="Part5" sheetId="6" r:id="rId5"/>
    <sheet name="Bonus" sheetId="11" r:id="rId6"/>
    <sheet name="Summary" sheetId="7" r:id="rId7"/>
    <sheet name="Resources" sheetId="9" r:id="rId8"/>
  </sheets>
  <definedNames>
    <definedName name="_Toc25842604" localSheetId="5">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Part5!$B$21</definedName>
  </definedNames>
  <calcPr calcId="191029"/>
  <customWorkbookViews>
    <customWorkbookView name="Pamela LOKE (NPARKS) - Personal View" guid="{2D3CA9AA-C600-446B-B229-FAFA710A3DBA}" mergeInterval="0" personalView="1" maximized="1" xWindow="-9" yWindow="-9" windowWidth="1938" windowHeight="104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7" l="1"/>
  <c r="D2" i="6"/>
  <c r="D44" i="6" s="1"/>
  <c r="F33" i="6"/>
  <c r="E33" i="6"/>
  <c r="D33" i="6"/>
  <c r="F21" i="6"/>
  <c r="F44" i="6" s="1"/>
  <c r="E21" i="6"/>
  <c r="D21" i="6"/>
  <c r="F2" i="6"/>
  <c r="E2" i="6"/>
  <c r="E53" i="5"/>
  <c r="D53" i="5"/>
  <c r="F44" i="5"/>
  <c r="E44" i="5"/>
  <c r="D44" i="5"/>
  <c r="F29" i="5"/>
  <c r="E29" i="5"/>
  <c r="D29" i="5"/>
  <c r="F13" i="5"/>
  <c r="F53" i="5" s="1"/>
  <c r="E13" i="5"/>
  <c r="D13" i="5"/>
  <c r="F2" i="5"/>
  <c r="E2" i="5"/>
  <c r="D2" i="5"/>
  <c r="D38" i="4"/>
  <c r="F24" i="4"/>
  <c r="F38" i="4" s="1"/>
  <c r="E24" i="4"/>
  <c r="D24" i="4"/>
  <c r="F17" i="4"/>
  <c r="E17" i="4"/>
  <c r="D17" i="4"/>
  <c r="F2" i="4"/>
  <c r="E2" i="4"/>
  <c r="D2" i="4"/>
  <c r="D29" i="3"/>
  <c r="F21" i="3"/>
  <c r="E21" i="3"/>
  <c r="D21" i="3"/>
  <c r="F13" i="3"/>
  <c r="E13" i="3"/>
  <c r="D13" i="3"/>
  <c r="F2" i="3"/>
  <c r="F29" i="3" s="1"/>
  <c r="E2" i="3"/>
  <c r="D2" i="3"/>
  <c r="F51" i="2"/>
  <c r="E51" i="2"/>
  <c r="D51" i="2"/>
  <c r="F43" i="2"/>
  <c r="E43" i="2"/>
  <c r="D43" i="2"/>
  <c r="F15" i="2"/>
  <c r="E15" i="2"/>
  <c r="D15" i="2"/>
  <c r="F2" i="2"/>
  <c r="E2" i="2"/>
  <c r="D2" i="2"/>
  <c r="C25" i="7"/>
  <c r="E44" i="6" l="1"/>
  <c r="E38" i="4"/>
  <c r="E29" i="3"/>
  <c r="B23" i="7" l="1"/>
  <c r="B22" i="7"/>
  <c r="B21" i="7"/>
  <c r="C23" i="7"/>
  <c r="C21" i="7" l="1"/>
  <c r="C17" i="7" l="1"/>
  <c r="B18" i="7" l="1"/>
  <c r="C18" i="7"/>
  <c r="C19" i="7" l="1"/>
  <c r="C5" i="7"/>
  <c r="C4" i="7"/>
  <c r="B9" i="7"/>
  <c r="C9" i="7" l="1"/>
  <c r="C12" i="7"/>
  <c r="C22" i="7" l="1"/>
  <c r="C20" i="7" s="1"/>
  <c r="C8" i="7"/>
  <c r="B10" i="7"/>
  <c r="B8" i="7"/>
  <c r="B16" i="7"/>
  <c r="B17" i="7"/>
  <c r="B19" i="7"/>
  <c r="B14" i="7"/>
  <c r="B13" i="7"/>
  <c r="B12" i="7"/>
  <c r="C16" i="7" l="1"/>
  <c r="C15" i="7" s="1"/>
  <c r="C13" i="7"/>
  <c r="B6" i="7"/>
  <c r="B4" i="7"/>
  <c r="B5" i="7"/>
  <c r="C6" i="7" l="1"/>
  <c r="C3" i="7" s="1"/>
  <c r="C14" i="7" l="1"/>
  <c r="C11" i="7" s="1"/>
  <c r="C10" i="7"/>
  <c r="C7" i="7" s="1"/>
  <c r="E27" i="7" l="1"/>
  <c r="E28" i="7" l="1"/>
  <c r="D27" i="7" l="1"/>
  <c r="D2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29D11347-1975-438C-9795-34F37AB08BD0}">
      <text>
        <r>
          <rPr>
            <b/>
            <sz val="9"/>
            <color indexed="81"/>
            <rFont val="Tahoma"/>
            <family val="2"/>
          </rPr>
          <t>E.g.
Geographical, social, cultural, ecological, hydrological, user demography.
Using existing aspect and gradient, using existing structures for interest or culture, promoting links to surroundings</t>
        </r>
        <r>
          <rPr>
            <sz val="9"/>
            <color indexed="81"/>
            <rFont val="Tahoma"/>
            <family val="2"/>
          </rPr>
          <t xml:space="preserve">
</t>
        </r>
      </text>
    </comment>
    <comment ref="B9" authorId="0" shapeId="0" xr:uid="{3A40F45F-5791-4183-AB63-6E890A66C679}">
      <text>
        <r>
          <rPr>
            <b/>
            <sz val="9"/>
            <color indexed="81"/>
            <rFont val="Tahoma"/>
            <family val="2"/>
          </rPr>
          <t>Refers to how the greenery is integrated
or implemented in design</t>
        </r>
        <r>
          <rPr>
            <sz val="9"/>
            <color indexed="81"/>
            <rFont val="Tahoma"/>
            <family val="2"/>
          </rPr>
          <t xml:space="preserve">
</t>
        </r>
      </text>
    </comment>
    <comment ref="G16" authorId="0" shapeId="0" xr:uid="{3945F584-40E1-468C-A844-908E2EEEB162}">
      <text>
        <r>
          <rPr>
            <b/>
            <sz val="9"/>
            <color indexed="81"/>
            <rFont val="Tahoma"/>
            <family val="2"/>
          </rPr>
          <t xml:space="preserve">To submit detailed calculations in Annex A.
3D volume covered by plants using prescribed Leaf Area Index (LAI). </t>
        </r>
      </text>
    </comment>
    <comment ref="G23" authorId="0" shapeId="0" xr:uid="{30F09FF1-9509-4FFA-A0E9-4A194F26F6AC}">
      <text>
        <r>
          <rPr>
            <b/>
            <sz val="9"/>
            <color indexed="81"/>
            <rFont val="Tahoma"/>
            <family val="2"/>
          </rPr>
          <t>To submit detailed calculations in Annex A. 
Use GnPR calculation.</t>
        </r>
      </text>
    </comment>
    <comment ref="G29" authorId="0" shapeId="0" xr:uid="{AD0D5653-CFDF-47BE-B3D5-1312B99E1512}">
      <text>
        <r>
          <rPr>
            <b/>
            <sz val="9"/>
            <color indexed="81"/>
            <rFont val="Tahoma"/>
            <family val="2"/>
          </rPr>
          <t>To submit detailed calculations in Annex A.</t>
        </r>
        <r>
          <rPr>
            <sz val="9"/>
            <color indexed="81"/>
            <rFont val="Tahoma"/>
            <family val="2"/>
          </rPr>
          <t xml:space="preserve">
</t>
        </r>
      </text>
    </comment>
    <comment ref="B36" authorId="0" shapeId="0" xr:uid="{33FE18B7-1FBE-4E1A-9549-317A14A65808}">
      <text>
        <r>
          <rPr>
            <b/>
            <sz val="9"/>
            <color indexed="81"/>
            <rFont val="Tahoma"/>
            <family val="2"/>
          </rPr>
          <t>0 points if no skyrise greenery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E9763650-B832-4370-9E72-DAD7A9F1F28C}">
      <text>
        <r>
          <rPr>
            <b/>
            <sz val="9"/>
            <color indexed="81"/>
            <rFont val="Tahoma"/>
            <family val="2"/>
          </rPr>
          <t xml:space="preserve">In relation to their needs or interaction with landscape features
E.g. types of users who will be accessing the features, user needs, experience, behaviour </t>
        </r>
      </text>
    </comment>
    <comment ref="B6" authorId="0" shapeId="0" xr:uid="{7A2CEA89-2556-4B05-BB53-D1142D66480D}">
      <text>
        <r>
          <rPr>
            <b/>
            <sz val="9"/>
            <color indexed="81"/>
            <rFont val="Tahoma"/>
            <family val="2"/>
          </rPr>
          <t>E.g. Natural materials and colours (wood, stone, earth tones), naturalistic shapes (shapes of plants, leaf-like patterns, animal facsimiles), therapeutic garden, nature playgarden, water play, fountains, sand play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7" authorId="0" shapeId="0" xr:uid="{29960811-C83F-4C16-A12D-6C014337163E}">
      <text>
        <r>
          <rPr>
            <b/>
            <sz val="9"/>
            <color indexed="81"/>
            <rFont val="Tahoma"/>
            <family val="2"/>
          </rPr>
          <t>E.g. compost bins, mulching</t>
        </r>
      </text>
    </comment>
    <comment ref="B10" authorId="0" shapeId="0" xr:uid="{E8A38E10-7F5F-4906-B545-DDDF97369ACB}">
      <text>
        <r>
          <rPr>
            <b/>
            <sz val="9"/>
            <color indexed="81"/>
            <rFont val="Tahoma"/>
            <family val="2"/>
          </rPr>
          <t>Non-potable water source from rainwater harvesting tank, pond, air-con cooling water or NEWater pipe system</t>
        </r>
      </text>
    </comment>
    <comment ref="B14" authorId="0" shapeId="0" xr:uid="{D4D97A72-B22B-4EE8-94A6-E7AC505DDA4A}">
      <text>
        <r>
          <rPr>
            <b/>
            <sz val="9"/>
            <color indexed="81"/>
            <rFont val="Tahoma"/>
            <family val="2"/>
          </rPr>
          <t>Non-potable water source from rainwater harvesting tank, pond, air-con cooling water or NEWater pipe system</t>
        </r>
      </text>
    </comment>
    <comment ref="B19" authorId="0" shapeId="0" xr:uid="{A7623102-E63A-47CC-956F-BC97110C2DCC}">
      <text>
        <r>
          <rPr>
            <b/>
            <sz val="9"/>
            <color indexed="81"/>
            <rFont val="Tahoma"/>
            <family val="2"/>
          </rPr>
          <t xml:space="preserve">• E.g. soil mix, hardscape materials, 
To submit Annex A calculations
• Environment friendly products certified by Singapore Green Labelling Scheme (SGLS) or other equivalent certification members under Global Ecolabelling Network (GEN) 
• Low VOC materials, &gt;30% recycled content
• Include picture records, progress monitoring, tender specifications
</t>
        </r>
      </text>
    </comment>
    <comment ref="B24" authorId="0" shapeId="0" xr:uid="{9515C9A3-0BCF-4D79-9CB7-30398CF09548}">
      <text>
        <r>
          <rPr>
            <b/>
            <sz val="9"/>
            <color indexed="81"/>
            <rFont val="Tahoma"/>
            <family val="2"/>
          </rPr>
          <t xml:space="preserve">N.A. if area is unable to have stormwater management
</t>
        </r>
      </text>
    </comment>
    <comment ref="B26" authorId="0" shapeId="0" xr:uid="{84961671-767E-4D4F-AC44-754F1E30110A}">
      <text>
        <r>
          <rPr>
            <b/>
            <sz val="9"/>
            <color indexed="81"/>
            <rFont val="Tahoma"/>
            <family val="2"/>
          </rPr>
          <t>E.g. Rain gardens, bioretention swales, constructed wetlands, natural waterways substituting concrete drainage
• Provision of maintenance plan</t>
        </r>
        <r>
          <rPr>
            <sz val="9"/>
            <color indexed="81"/>
            <rFont val="Tahoma"/>
            <family val="2"/>
          </rPr>
          <t xml:space="preserve">
</t>
        </r>
      </text>
    </comment>
    <comment ref="B30" authorId="0" shapeId="0" xr:uid="{26D27597-EC10-4EE9-96D0-6B17E7620F1F}">
      <text>
        <r>
          <rPr>
            <b/>
            <sz val="9"/>
            <color indexed="81"/>
            <rFont val="Tahoma"/>
            <family val="2"/>
          </rPr>
          <t>E.g. Cleansing biotopes, bioretention swale, constructed wetland, other bioretention systems
• Provision of maintenance plan</t>
        </r>
        <r>
          <rPr>
            <sz val="9"/>
            <color indexed="81"/>
            <rFont val="Tahoma"/>
            <family val="2"/>
          </rPr>
          <t xml:space="preserve">
</t>
        </r>
      </text>
    </comment>
    <comment ref="B34" authorId="0" shapeId="0" xr:uid="{46157765-127E-462C-B6D1-046B69975814}">
      <text>
        <r>
          <rPr>
            <b/>
            <sz val="9"/>
            <color indexed="81"/>
            <rFont val="Tahoma"/>
            <family val="2"/>
          </rPr>
          <t>E.g. Enhanced greenery with functional objectives, capturing of stormwater for use in irrigation, directing stormwater to permeable vegetated areas.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G3" authorId="0" shapeId="0" xr:uid="{731699CD-D968-4095-BB8B-B5E7FBCDF2ED}">
      <text>
        <r>
          <rPr>
            <b/>
            <sz val="9"/>
            <color indexed="81"/>
            <rFont val="Tahoma"/>
            <family val="2"/>
          </rPr>
          <t>To submit detailed calculations in Annex A.
Includes trees, shrubs, palms, aquatic plants, ground cover.</t>
        </r>
      </text>
    </comment>
    <comment ref="G8" authorId="0" shapeId="0" xr:uid="{3F07E12A-6B2B-4BA3-B7B5-003DFD4EB55B}">
      <text>
        <r>
          <rPr>
            <b/>
            <sz val="9"/>
            <color indexed="81"/>
            <rFont val="Tahoma"/>
            <family val="2"/>
          </rPr>
          <t>To submit detailed calculations in Annex A.</t>
        </r>
        <r>
          <rPr>
            <sz val="9"/>
            <color indexed="81"/>
            <rFont val="Tahoma"/>
            <family val="2"/>
          </rPr>
          <t xml:space="preserve">
</t>
        </r>
      </text>
    </comment>
    <comment ref="B14" authorId="0" shapeId="0" xr:uid="{97A2D140-1A36-4F8E-9520-D009934C4EEA}">
      <text>
        <r>
          <rPr>
            <b/>
            <sz val="9"/>
            <color indexed="81"/>
            <rFont val="Tahoma"/>
            <family val="2"/>
          </rPr>
          <t>• Detailed topographical map at appropriate scale
• Layered maps, aerial photos or satellite imaging showing vegetation plan &amp; locations of key biodiversity</t>
        </r>
      </text>
    </comment>
    <comment ref="B18" authorId="0" shapeId="0" xr:uid="{2BBBC9D8-00DE-4816-B995-0FF27420325F}">
      <text>
        <r>
          <rPr>
            <b/>
            <sz val="9"/>
            <color indexed="81"/>
            <rFont val="Tahoma"/>
            <family val="2"/>
          </rPr>
          <t>References from known habitats to demonstrate plant species used can provide habitat or ecological services for selected flora or fauna species</t>
        </r>
      </text>
    </comment>
    <comment ref="B24" authorId="0" shapeId="0" xr:uid="{555D7D6A-9723-483B-94B9-88E023D62B8D}">
      <text>
        <r>
          <rPr>
            <b/>
            <sz val="9"/>
            <color indexed="81"/>
            <rFont val="Tahoma"/>
            <family val="2"/>
          </rPr>
          <t>1) To minimise bird crashes on glass facades 
2) Lighting strategies to manage impact on wildlife at night
• Treating of glass facades surrounding vegetation, reduce reflection of surrounding vegetation
• Using UV-reflecting patterned glass, frosted glass, fritted glass, decals for visual markers
• Downward lighting, motion sensors, seasonal lighting</t>
        </r>
        <r>
          <rPr>
            <sz val="9"/>
            <color indexed="81"/>
            <rFont val="Tahoma"/>
            <family val="2"/>
          </rPr>
          <t xml:space="preserve">
</t>
        </r>
      </text>
    </comment>
    <comment ref="B29" authorId="0" shapeId="0" xr:uid="{8FDC1365-2806-4398-A033-ED13B57B3B09}">
      <text>
        <r>
          <rPr>
            <b/>
            <sz val="9"/>
            <color indexed="81"/>
            <rFont val="Tahoma"/>
            <family val="2"/>
          </rPr>
          <t>N.A. if land was without trees at start of project</t>
        </r>
      </text>
    </comment>
    <comment ref="B31" authorId="0" shapeId="0" xr:uid="{AA7E91E9-DB8F-40FE-A2B1-3BB429C1A687}">
      <text>
        <r>
          <rPr>
            <b/>
            <sz val="9"/>
            <color indexed="81"/>
            <rFont val="Tahoma"/>
            <family val="2"/>
          </rPr>
          <t>List and assessment of trees retained and removed with reasons for measures applied. Corresponding International Union for Conservation of Nature (IUCN) category of each flora species will be helpful. Refer to Annex A for details.</t>
        </r>
      </text>
    </comment>
    <comment ref="B32" authorId="0" shapeId="0" xr:uid="{57935D0C-C289-4D58-BC4E-6E1BDA2ED085}">
      <text>
        <r>
          <rPr>
            <b/>
            <sz val="9"/>
            <color indexed="81"/>
            <rFont val="Tahoma"/>
            <family val="2"/>
          </rPr>
          <t>To submit detailed calculations in Annex A.</t>
        </r>
        <r>
          <rPr>
            <sz val="9"/>
            <color indexed="81"/>
            <rFont val="Tahoma"/>
            <family val="2"/>
          </rPr>
          <t xml:space="preserve">
</t>
        </r>
        <r>
          <rPr>
            <b/>
            <sz val="9"/>
            <color indexed="81"/>
            <rFont val="Tahoma"/>
            <family val="2"/>
          </rPr>
          <t>Refers to trees of girth more than 1m measured 0.5m from the ground, at existing locations.</t>
        </r>
      </text>
    </comment>
    <comment ref="B36" authorId="0" shapeId="0" xr:uid="{CB4CFEB9-B121-4A9D-9D87-B31794AC9DF4}">
      <text>
        <r>
          <rPr>
            <b/>
            <sz val="9"/>
            <color indexed="81"/>
            <rFont val="Tahoma"/>
            <family val="2"/>
          </rPr>
          <t>Girth &gt;1m measured 0.5m from ground at existing locations captured in topographic survey</t>
        </r>
      </text>
    </comment>
    <comment ref="B45" authorId="0" shapeId="0" xr:uid="{2AEBC570-BF95-476D-BD12-21E3CD52F920}">
      <text>
        <r>
          <rPr>
            <b/>
            <sz val="9"/>
            <color indexed="81"/>
            <rFont val="Tahoma"/>
            <family val="2"/>
          </rPr>
          <t>Recommended fauna groups include Mammals, Birds, Fish, Reptiles, Amphibians, Butterflies and Dragonflies (Odonates). Corresponding IUCN category of each flora and fauna group will be helpful.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9" authorId="0" shapeId="0" xr:uid="{1D4D51DB-199A-407E-A8E3-C81CDE8D0FB0}">
      <text>
        <r>
          <rPr>
            <b/>
            <sz val="9"/>
            <color indexed="81"/>
            <rFont val="Tahoma"/>
            <family val="2"/>
          </rPr>
          <t>• Choice of materials and finishes. E.g. outdoor furniture, glass parapets, irrigation pipes
• Paving and decking material selection 
• Planter designs, drainage, anchorage for tall plants</t>
        </r>
      </text>
    </comment>
    <comment ref="B13" authorId="0" shapeId="0" xr:uid="{35E6E8F1-DCBA-448B-9E07-D950B15C7E28}">
      <text>
        <r>
          <rPr>
            <b/>
            <sz val="9"/>
            <color indexed="81"/>
            <rFont val="Tahoma"/>
            <family val="2"/>
          </rPr>
          <t>E.g. footpaths, vehicular access pathways
• Soft and hard landscape integration, design of edges
• Placement and design of paving areas
• Turfed areas and vegetated slopes</t>
        </r>
      </text>
    </comment>
    <comment ref="B17" authorId="0" shapeId="0" xr:uid="{A91F8CB4-38E2-409E-9915-A063912FE4C2}">
      <text>
        <r>
          <rPr>
            <b/>
            <sz val="9"/>
            <color indexed="81"/>
            <rFont val="Tahoma"/>
            <family val="2"/>
          </rPr>
          <t>To provide landscape drawings showing irrigation system and calculation of landscape area covered by system
OR 
To justify that minimal or no irrigation required</t>
        </r>
        <r>
          <rPr>
            <sz val="9"/>
            <color indexed="81"/>
            <rFont val="Tahoma"/>
            <family val="2"/>
          </rPr>
          <t xml:space="preserve">
</t>
        </r>
      </text>
    </comment>
    <comment ref="G17" authorId="0" shapeId="0" xr:uid="{8E44D8F7-5365-4799-A2E1-28A4B4DAEE35}">
      <text>
        <r>
          <rPr>
            <b/>
            <sz val="9"/>
            <color indexed="81"/>
            <rFont val="Tahoma"/>
            <family val="2"/>
          </rPr>
          <t>To submit detailed calculations in Annex A.</t>
        </r>
        <r>
          <rPr>
            <sz val="9"/>
            <color indexed="81"/>
            <rFont val="Tahoma"/>
            <family val="2"/>
          </rPr>
          <t xml:space="preserve">
</t>
        </r>
      </text>
    </comment>
    <comment ref="B31" authorId="0" shapeId="0" xr:uid="{83EA68CD-DB70-4454-9836-6316711A93A3}">
      <text>
        <r>
          <rPr>
            <b/>
            <sz val="9"/>
            <color indexed="81"/>
            <rFont val="Tahoma"/>
            <family val="2"/>
          </rPr>
          <t>Provide certification number and documents indicating role of CPH in the project</t>
        </r>
        <r>
          <rPr>
            <sz val="9"/>
            <color indexed="81"/>
            <rFont val="Tahoma"/>
            <family val="2"/>
          </rPr>
          <t xml:space="preserve">
</t>
        </r>
      </text>
    </comment>
    <comment ref="B35" authorId="0" shapeId="0" xr:uid="{BDE4FC18-77DB-4BB7-BDFF-E774A492FBFB}">
      <text>
        <r>
          <rPr>
            <b/>
            <sz val="9"/>
            <color indexed="81"/>
            <rFont val="Tahoma"/>
            <family val="2"/>
          </rPr>
          <t>• Plant selection
• Microclimate
• Vegetation support, filter layers
• Drainage design
• Protection against root penetration and water-proofing</t>
        </r>
        <r>
          <rPr>
            <sz val="9"/>
            <color indexed="81"/>
            <rFont val="Tahoma"/>
            <family val="2"/>
          </rPr>
          <t xml:space="preserve">
</t>
        </r>
      </text>
    </comment>
    <comment ref="B39" authorId="0" shapeId="0" xr:uid="{5D0E45DD-82E4-4CC5-9345-C1E03DDD2831}">
      <text>
        <r>
          <rPr>
            <b/>
            <sz val="9"/>
            <color indexed="81"/>
            <rFont val="Tahoma"/>
            <family val="2"/>
          </rPr>
          <t>• Design loads</t>
        </r>
        <r>
          <rPr>
            <sz val="9"/>
            <color indexed="81"/>
            <rFont val="Tahoma"/>
            <family val="2"/>
          </rPr>
          <t xml:space="preserve">
</t>
        </r>
        <r>
          <rPr>
            <b/>
            <sz val="9"/>
            <color indexed="81"/>
            <rFont val="Tahoma"/>
            <family val="2"/>
          </rPr>
          <t>• Maintenance access</t>
        </r>
      </text>
    </comment>
  </commentList>
</comments>
</file>

<file path=xl/sharedStrings.xml><?xml version="1.0" encoding="utf-8"?>
<sst xmlns="http://schemas.openxmlformats.org/spreadsheetml/2006/main" count="440" uniqueCount="332">
  <si>
    <t>COMMENTS</t>
  </si>
  <si>
    <t>Fair</t>
  </si>
  <si>
    <t>Good</t>
  </si>
  <si>
    <t>Very Good</t>
  </si>
  <si>
    <t>Excellent</t>
  </si>
  <si>
    <t>1.1b</t>
  </si>
  <si>
    <t>1.2b</t>
  </si>
  <si>
    <t>1.2c</t>
  </si>
  <si>
    <t>1.2a</t>
  </si>
  <si>
    <t>Low Impact</t>
  </si>
  <si>
    <t>High Impact</t>
  </si>
  <si>
    <t>1.1a</t>
  </si>
  <si>
    <t>PTS</t>
  </si>
  <si>
    <t>LEVEL 1 CRITERIA</t>
  </si>
  <si>
    <t>LEVEL 2 CRITERIA</t>
  </si>
  <si>
    <t>2.1a</t>
  </si>
  <si>
    <t>2.1b</t>
  </si>
  <si>
    <t>2.2a</t>
  </si>
  <si>
    <t>3.1a</t>
  </si>
  <si>
    <t>3.1b</t>
  </si>
  <si>
    <t>3.2a</t>
  </si>
  <si>
    <t>3.2b</t>
  </si>
  <si>
    <t>3.3a</t>
  </si>
  <si>
    <t>3.3b</t>
  </si>
  <si>
    <t>3.3c</t>
  </si>
  <si>
    <t>Management of Resources</t>
  </si>
  <si>
    <t>4.1a</t>
  </si>
  <si>
    <t>4.1b</t>
  </si>
  <si>
    <t>4.2a</t>
  </si>
  <si>
    <t>4.2b</t>
  </si>
  <si>
    <t>Sustainable source for construction and landscaping materials</t>
  </si>
  <si>
    <t>Stormwater Management</t>
  </si>
  <si>
    <t>4.3a</t>
  </si>
  <si>
    <t>4.3b</t>
  </si>
  <si>
    <t>4.3c</t>
  </si>
  <si>
    <t>Native Plants</t>
  </si>
  <si>
    <t>Quantity of planted species that are native to Southeast Asia region</t>
  </si>
  <si>
    <t>5.1a</t>
  </si>
  <si>
    <t>5.1b</t>
  </si>
  <si>
    <t>Biodiversity-sensitive Planting &amp; Design</t>
  </si>
  <si>
    <t>Habitat creation through planting design</t>
  </si>
  <si>
    <t>COMMUNITY WELLBEING &amp; ENGAGEMENT</t>
  </si>
  <si>
    <t>ENVIRONMENTAL SUSTAINABILITY</t>
  </si>
  <si>
    <t>BIODIVERSITY CONSERVATION</t>
  </si>
  <si>
    <t>MAINTENANCE</t>
  </si>
  <si>
    <t>CRITERIA</t>
  </si>
  <si>
    <t>S/N</t>
  </si>
  <si>
    <t>Fairly Good</t>
  </si>
  <si>
    <t>Greenery Provision</t>
  </si>
  <si>
    <t xml:space="preserve">Green Plot Ratio (GnPR) – Entire Site </t>
  </si>
  <si>
    <t>3.0 to &lt;5.0</t>
  </si>
  <si>
    <t>5.0 to &lt;6.0</t>
  </si>
  <si>
    <t>6.0 to &lt;7.0</t>
  </si>
  <si>
    <t xml:space="preserve">Percentage of ground-level landscaped area </t>
  </si>
  <si>
    <t>20 to &lt;30%</t>
  </si>
  <si>
    <t>30 to &lt;40%</t>
  </si>
  <si>
    <t>40 to &lt;50%</t>
  </si>
  <si>
    <t>Design for Landscape Maintainability</t>
  </si>
  <si>
    <t>Ease of landscape maintenance access</t>
  </si>
  <si>
    <t>Additional Buffer Planting</t>
  </si>
  <si>
    <t>Green buffer and peripheral planting verge</t>
  </si>
  <si>
    <t>1 to &lt;5%</t>
  </si>
  <si>
    <t>5 to &lt;10%</t>
  </si>
  <si>
    <t>10 to &lt;15%</t>
  </si>
  <si>
    <t>15 to &lt;20%</t>
  </si>
  <si>
    <t>&gt;20%</t>
  </si>
  <si>
    <t>Community Engagement</t>
  </si>
  <si>
    <t>Wellbeing</t>
  </si>
  <si>
    <t>Source of Materials</t>
  </si>
  <si>
    <t>Number of planted species that are native to Southeast Asia region</t>
  </si>
  <si>
    <t>1.2d</t>
  </si>
  <si>
    <t>Understanding of existing habitats, ecological processes and nearby environments</t>
  </si>
  <si>
    <t xml:space="preserve">Leveraging on existing site conditions </t>
  </si>
  <si>
    <t>4.3d</t>
  </si>
  <si>
    <t>4.4a</t>
  </si>
  <si>
    <t>5.1c</t>
  </si>
  <si>
    <t xml:space="preserve">Hardscape elements </t>
  </si>
  <si>
    <t>Moderate Impact</t>
  </si>
  <si>
    <t>3.1c</t>
  </si>
  <si>
    <t>Irrigation efficiency</t>
  </si>
  <si>
    <t>Universal Design</t>
  </si>
  <si>
    <t>May refer to BCA’s universal design guidelines, BCA UD Mark rating</t>
  </si>
  <si>
    <t>Rooftop</t>
  </si>
  <si>
    <t>Ancillary Structures</t>
  </si>
  <si>
    <t>Façade</t>
  </si>
  <si>
    <t>Green Plot Ratio (GnPR) – Green Buffer &amp; Peripheral Planting Verge</t>
  </si>
  <si>
    <t>Lobbies</t>
  </si>
  <si>
    <t>Corridors</t>
  </si>
  <si>
    <t>1.0 to &lt;2.0</t>
  </si>
  <si>
    <t>2.0 to &lt;3.0</t>
  </si>
  <si>
    <t>15 to &lt;20</t>
  </si>
  <si>
    <t>10 to &lt;15</t>
  </si>
  <si>
    <t>20 to &lt;25</t>
  </si>
  <si>
    <t>25 to &lt;30</t>
  </si>
  <si>
    <t>1 to &lt;20%</t>
  </si>
  <si>
    <t>50 to &lt;60%</t>
  </si>
  <si>
    <t>10% to &lt;20%</t>
  </si>
  <si>
    <t>5% to &lt;20%</t>
  </si>
  <si>
    <t>20% to &lt;40%</t>
  </si>
  <si>
    <t>40% to &lt;60%</t>
  </si>
  <si>
    <t>1% to &lt;10%</t>
  </si>
  <si>
    <t>30% to &lt;60%</t>
  </si>
  <si>
    <t>4.2c</t>
  </si>
  <si>
    <t>5% to &lt;30%</t>
  </si>
  <si>
    <t>4.3*</t>
  </si>
  <si>
    <t>4.4*</t>
  </si>
  <si>
    <t>3.3*</t>
  </si>
  <si>
    <t>2.2*</t>
  </si>
  <si>
    <t>5.2a</t>
  </si>
  <si>
    <t>Management of glass facades and lighting for wildlife</t>
  </si>
  <si>
    <t>Community involvement in development</t>
  </si>
  <si>
    <t>PLATINUM</t>
  </si>
  <si>
    <t>80% and above</t>
  </si>
  <si>
    <t>GOLD</t>
  </si>
  <si>
    <t>75% to &lt;80%</t>
  </si>
  <si>
    <t>SILVER</t>
  </si>
  <si>
    <t>70% to &lt;75%</t>
  </si>
  <si>
    <t>CERTIFIED</t>
  </si>
  <si>
    <t>50% to &lt;70%</t>
  </si>
  <si>
    <t>Requirements</t>
  </si>
  <si>
    <t>Link</t>
  </si>
  <si>
    <t>BCA Accessibility Code</t>
  </si>
  <si>
    <t>https://friendlybuildings.bca.gov.sg/assets/pdf/codes/AccessibilityCode2013.pdf</t>
  </si>
  <si>
    <t>Guidelines &amp; Resources</t>
  </si>
  <si>
    <t>BCA Design for Maintainability</t>
  </si>
  <si>
    <t>https://www.bca.gov.sg/PerformanceBased/others/DM_Checklist_2016.pdf</t>
  </si>
  <si>
    <t>BCA Green Mark</t>
  </si>
  <si>
    <t>BCA Universal Design Guidelines</t>
  </si>
  <si>
    <t>https://friendlybuildings.bca.gov.sg/industry-professional-ud-ud-guide-detail.html</t>
  </si>
  <si>
    <t>Global Invasive Species Database website</t>
  </si>
  <si>
    <t xml:space="preserve">https://www.issg.org/database/ </t>
  </si>
  <si>
    <t>NEA Guide to Better Public Toilet Design and Maintenance</t>
  </si>
  <si>
    <t>https://www.google.com/url?sa=t&amp;source=web&amp;rct=j&amp;url=https://www.nea.gov.sg/docs/default-source/resource/a-guide-to-better-public-toilet-design-and-maintenance.pdf&amp;ved=2ahUKEwjE28OWvNTlAhVX63MBHfxJBV8QFjAAegQIAhAB&amp;usg=AOvVaw17VmoC-Jdd9lMPN668emg8</t>
  </si>
  <si>
    <t>NEA Regulated Goods</t>
  </si>
  <si>
    <t>https://nea.gov.sg/our-services/climate-change-energy-efficiency/energy-efficiency/household-sector/regulated-goods</t>
  </si>
  <si>
    <t>NEA Tick Rating</t>
  </si>
  <si>
    <t>https://e-services.nea.gov.sg/els/pages/search/publicsearchproduct.aspx?param=goods&amp;type=p</t>
  </si>
  <si>
    <t>NParks Accredited Nurseries</t>
  </si>
  <si>
    <t>https://nparks.gov.sg/Cuge/Resources/Nursery %20Accreditation%20List</t>
  </si>
  <si>
    <t>NParks Handbook on Developing Sustainable Highrise Gardens</t>
  </si>
  <si>
    <t>https://www.nparks.gov.sg/-/media/srg/files/handbook-1.pdf?la=en&amp;hash=BA335410EFD6517E50DBBF4E1C5FBE0887CD29EC</t>
  </si>
  <si>
    <t>NParks Flora and Fauna Web</t>
  </si>
  <si>
    <t xml:space="preserve">https://florafaunaweb.nparks.gov.sg </t>
  </si>
  <si>
    <t>NParks Guidelines and Planting Considerations for Trees on Rooftops</t>
  </si>
  <si>
    <t>https://www.nparks.gov.sg/-/media/srg/files/trees-on-rooftops---guidelines-and-planting-considerations.pdf?la=en&amp;hash=C87921B37D313920D99E49DC28B4642CC6ABCE57</t>
  </si>
  <si>
    <t>NParks Native Plants Directory</t>
  </si>
  <si>
    <t>http://florafaunaweb.nparks.gov.sg</t>
  </si>
  <si>
    <t>NParks Skyrise Greenery Guidelines</t>
  </si>
  <si>
    <t>NParks Sustainable Landscape Management Guidelines</t>
  </si>
  <si>
    <t>PUB ABC Waters Design Guidelines</t>
  </si>
  <si>
    <t>https://www.pub.gov.sg/Documents/ABC_Waters_Design_Guidelines.pdf</t>
  </si>
  <si>
    <t>RAS Happy Toilet Programme Guidelines</t>
  </si>
  <si>
    <t>https://www.toilet.org.sg/happytoilets</t>
  </si>
  <si>
    <t>SEC Singapore Green Label Certified Products</t>
  </si>
  <si>
    <t>https://www.sgls.sec.org.sg/sgl-directory.php</t>
  </si>
  <si>
    <t>SGBC Accredited Green Facility Management Firms</t>
  </si>
  <si>
    <t>https://sgbc.online/certification-directory/services/7/</t>
  </si>
  <si>
    <t>SGBC Singapore Green Building Product</t>
  </si>
  <si>
    <t>https://sgbc.online/certification-directory/products/</t>
  </si>
  <si>
    <t>URA LUSH Guidelines in Strategic Areas</t>
  </si>
  <si>
    <t>https://www.ura.gov.sg/Corporate/Guidelines/Development-Control/Non-Residential/SR/Greenery</t>
  </si>
  <si>
    <t>WSH Design for Safety Regulations</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</si>
  <si>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</si>
  <si>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</si>
  <si>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</si>
  <si>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</si>
  <si>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</si>
  <si>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</si>
  <si>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APPLICANT</t>
  </si>
  <si>
    <t>ASSESSOR</t>
  </si>
  <si>
    <t>Tree health may be improved</t>
  </si>
  <si>
    <t>All trees are healthy and well retained</t>
  </si>
  <si>
    <t>Most trees are healthy</t>
  </si>
  <si>
    <t>2.3a</t>
  </si>
  <si>
    <t>2.3b</t>
  </si>
  <si>
    <t>APPLICANT SCORE</t>
  </si>
  <si>
    <t>ASSESSORS' SCORE</t>
  </si>
  <si>
    <t>TOTAL APPLICABLE SCORE</t>
  </si>
  <si>
    <t xml:space="preserve">Considered site conditions in project's design and execution </t>
  </si>
  <si>
    <t>Implemented auto-irrigation for &lt;10% of landscape</t>
  </si>
  <si>
    <t>Conducted basic study or research on limited user groups' behaviour and needs</t>
  </si>
  <si>
    <t>Use of creative strategies for space-efficiency, maintenance needs, multi-functionality</t>
  </si>
  <si>
    <t>Conducted comprehensive research or analysis to understand existing site conditions</t>
  </si>
  <si>
    <t xml:space="preserve">Conducted simple study on site conditions &amp; features </t>
  </si>
  <si>
    <t>Conducted comprehensive research or analysis to understand existing site conditions and impact of development on ecological networks beyond site</t>
  </si>
  <si>
    <t>Considered impact of glass façade and lighting on wildlife in design and operational phases</t>
  </si>
  <si>
    <t>Design is able to minimise impact</t>
  </si>
  <si>
    <t>Incorporated existing mature trees creatively and purposefully in design</t>
  </si>
  <si>
    <t>Below is a list of resources for your reference:</t>
  </si>
  <si>
    <t>Engaged various stakeholders throughout entire project, from early design phases through to completion</t>
  </si>
  <si>
    <t>Provision for community engagement</t>
  </si>
  <si>
    <t>Incorporated simple provisions for future community engagement plans</t>
  </si>
  <si>
    <t>Incorporated biophilic elements extensively and purposefully</t>
  </si>
  <si>
    <t>Incorporated biophilic elements moderately</t>
  </si>
  <si>
    <t>Incorporated some biophilic elements</t>
  </si>
  <si>
    <t>Understanding of users</t>
  </si>
  <si>
    <t xml:space="preserve">Provided basic and minimal UD features </t>
  </si>
  <si>
    <t>Engaged stakeholders minimally in part of development process</t>
  </si>
  <si>
    <t>Acquired plants from nurseries under NParks Nursery Accreditation Scheme (NAS)</t>
  </si>
  <si>
    <t>Provided inventory of tree flora species, quantity and provenance</t>
  </si>
  <si>
    <t>5.2b</t>
  </si>
  <si>
    <t>5.3a</t>
  </si>
  <si>
    <t xml:space="preserve">Requires high frequency of softscape maintenance due to placement and choice of plant species </t>
  </si>
  <si>
    <t>Requires minimal softscape maintenance across different weather conditions due to placement and choice of plant species</t>
  </si>
  <si>
    <t>Requires minimal hardscape maintenance due to choice or design of hardscape elements</t>
  </si>
  <si>
    <t>Requires high frequency of hardscape maintenance due to choice or design of hardscape elements</t>
  </si>
  <si>
    <t>Requires moderate frequency of hardscape maintenance due to choice or design of hardscape elements</t>
  </si>
  <si>
    <t>Most landscaped areas can be easily accessed for inspection and maintenance</t>
  </si>
  <si>
    <t xml:space="preserve">Moderate amount of landscaped areas can be easily accessed for inspection and maintenance </t>
  </si>
  <si>
    <t>Some landscaped areas can be easily accessed for inspection and maintenance</t>
  </si>
  <si>
    <t>Provision of skyrise greenery (rooftop or vertical)</t>
  </si>
  <si>
    <t>Maintainability of skyrise greenery</t>
  </si>
  <si>
    <t>Safety of skyrise greenery</t>
  </si>
  <si>
    <t>Can be maintained safely, considered safety for design and selection of plants</t>
  </si>
  <si>
    <t>On-site recycling of horticultural waste</t>
  </si>
  <si>
    <t>Percentage of horticultural waste recycled</t>
  </si>
  <si>
    <t>Source of non-potable water</t>
  </si>
  <si>
    <t>3.1d</t>
  </si>
  <si>
    <t>May refer to PUB ABC waters</t>
  </si>
  <si>
    <t>Biophilic elements</t>
  </si>
  <si>
    <t>5.1d</t>
  </si>
  <si>
    <t>Construction environment management plan</t>
  </si>
  <si>
    <t>Demonstrated simple efforts to manage some impacts on identified flora and fauna during development</t>
  </si>
  <si>
    <t>Demonstrated moderate efforts to manage impact during on identified flora and fauna during development</t>
  </si>
  <si>
    <t>Demonstrated holistic management plan to mitigate potential impacts on identified flora and fauna from design to construction phase</t>
  </si>
  <si>
    <t>4.4b</t>
  </si>
  <si>
    <t>Design for retention of mature trees</t>
  </si>
  <si>
    <t>1.3a</t>
  </si>
  <si>
    <t>Overall Landscape Concept</t>
  </si>
  <si>
    <t>1.3*</t>
  </si>
  <si>
    <t>Design for Skyrise Greenery Maintenance</t>
  </si>
  <si>
    <t>Not applicable for developments with no skyrise greenery</t>
  </si>
  <si>
    <t>Recycles some horticultural waste on-site</t>
  </si>
  <si>
    <t>Recycles significant amount of horticultural waste on-site</t>
  </si>
  <si>
    <t>Collects some non-potable water on-site</t>
  </si>
  <si>
    <t>Collects significant amount of non-potable water on-site</t>
  </si>
  <si>
    <t xml:space="preserve">&gt;10% to 30% </t>
  </si>
  <si>
    <t>&gt;70%</t>
  </si>
  <si>
    <t>Conservation of Habitats</t>
  </si>
  <si>
    <t>Requires high frequency of maintenance</t>
  </si>
  <si>
    <t>Requires minimal maintenance</t>
  </si>
  <si>
    <t>Considered safety minimally during maintenance, or design and selection of plants</t>
  </si>
  <si>
    <t>Considered safety moderately during maintenance, or design and selection of plants</t>
  </si>
  <si>
    <t>Maintenance Plans and Operations</t>
  </si>
  <si>
    <t>Smart operations</t>
  </si>
  <si>
    <t>Implemented auto-irrigation for 10% to &lt;50% of landscape</t>
  </si>
  <si>
    <t>Requires moderate frequency of softscape maintenance due to placement and choice of plant species</t>
  </si>
  <si>
    <t>Plant species selection and placement</t>
  </si>
  <si>
    <t>5.3b</t>
  </si>
  <si>
    <t>5.3*</t>
  </si>
  <si>
    <t>Integration of landscape and architecture</t>
  </si>
  <si>
    <t>Treatment of run-off through natural hydrological features</t>
  </si>
  <si>
    <t>&lt;10% of total site area</t>
  </si>
  <si>
    <t>Design of natural hydrological features</t>
  </si>
  <si>
    <t xml:space="preserve">Requires high maintenance, choice of plants can be improved </t>
  </si>
  <si>
    <t xml:space="preserve">Designed for low maintenance, good functionality and choice of plants. </t>
  </si>
  <si>
    <t>Bonus</t>
  </si>
  <si>
    <t>Low impact</t>
  </si>
  <si>
    <t>Moderate impact</t>
  </si>
  <si>
    <t>High impact</t>
  </si>
  <si>
    <t xml:space="preserve">Implemented limited area of rooftop or vertical greenery </t>
  </si>
  <si>
    <t xml:space="preserve">Implemented moderate area rooftop or vertical greenery </t>
  </si>
  <si>
    <t>Implemented extensive rooftop or vertical greenery</t>
  </si>
  <si>
    <t>Retained or incorporated existing site conditions in project's design and execution to achieve purposeful objectives</t>
  </si>
  <si>
    <t>Leveraged on existing site conditions in project's design and execution, using creative strategies to achieve purposeful objectives.</t>
  </si>
  <si>
    <t>Average</t>
  </si>
  <si>
    <t>Conducted comprehensive study or analysis on various user groups and different factors</t>
  </si>
  <si>
    <t>&lt;10% of materials of applicable usage</t>
  </si>
  <si>
    <t>10 to 50% of materials of applicable usage</t>
  </si>
  <si>
    <t>&gt;50% of materials of applicable usage</t>
  </si>
  <si>
    <t xml:space="preserve">Percentage of retained existing mature trees </t>
  </si>
  <si>
    <t>Retained trees that do not obstruct building design</t>
  </si>
  <si>
    <t>Simple alterations to design or layout to allow mature trees to be retained</t>
  </si>
  <si>
    <t>Health of retained mature tree</t>
  </si>
  <si>
    <t>5.2c</t>
  </si>
  <si>
    <r>
      <t xml:space="preserve">Either </t>
    </r>
    <r>
      <rPr>
        <sz val="10"/>
        <rFont val="Calibri"/>
        <family val="2"/>
      </rPr>
      <t>≥</t>
    </r>
    <r>
      <rPr>
        <sz val="10"/>
        <rFont val="Calibri"/>
        <family val="2"/>
        <scheme val="minor"/>
      </rPr>
      <t xml:space="preserve">50% of auto-irrigated landscape, or minimal to no irrigation is required </t>
    </r>
  </si>
  <si>
    <t>Provided basic documentation</t>
  </si>
  <si>
    <t>Implemented smart operations features extensively</t>
  </si>
  <si>
    <t>Implemented simple smart operations features</t>
  </si>
  <si>
    <t>Creative strategies for sustainable stormwater management</t>
  </si>
  <si>
    <t>Simple enhancements</t>
  </si>
  <si>
    <t>Biodiversity impact assessment</t>
  </si>
  <si>
    <t>Conducted BIA, with inventory of flora and fauna species, numbers and provenance in existing site, and impact assessment of planned development on biodiversity</t>
  </si>
  <si>
    <t>Provided list of flora and fauna species, numbers and provenance in existing site</t>
  </si>
  <si>
    <t>Provided comprehensive plans and documentation that cover various aspects</t>
  </si>
  <si>
    <t>Management plans for softscape and hardscape</t>
  </si>
  <si>
    <t>Safety and asset condition inspection reports for hardscape, features and facilities</t>
  </si>
  <si>
    <t>Provided inspection reports and basic monitoring plans</t>
  </si>
  <si>
    <t>Provided comprehensive investigation reports with tangible measures that have been or will be implemented</t>
  </si>
  <si>
    <t>DESIGN &amp; LANDSCAPE</t>
  </si>
  <si>
    <t>Requires moderate maintenance</t>
  </si>
  <si>
    <r>
      <t>&gt;</t>
    </r>
    <r>
      <rPr>
        <sz val="10"/>
        <rFont val="Calibri"/>
        <family val="2"/>
        <scheme val="minor"/>
      </rPr>
      <t>7.0</t>
    </r>
  </si>
  <si>
    <r>
      <rPr>
        <u/>
        <sz val="10"/>
        <rFont val="Calibri"/>
        <family val="2"/>
        <scheme val="minor"/>
      </rPr>
      <t>&gt;</t>
    </r>
    <r>
      <rPr>
        <sz val="10"/>
        <rFont val="Calibri"/>
        <family val="2"/>
        <scheme val="minor"/>
      </rPr>
      <t>30</t>
    </r>
  </si>
  <si>
    <r>
      <rPr>
        <u/>
        <sz val="10"/>
        <rFont val="Calibri"/>
        <family val="2"/>
        <scheme val="minor"/>
      </rPr>
      <t>&gt;</t>
    </r>
    <r>
      <rPr>
        <sz val="10"/>
        <rFont val="Calibri"/>
        <family val="2"/>
        <scheme val="minor"/>
      </rPr>
      <t>60%</t>
    </r>
  </si>
  <si>
    <t>BONUS</t>
  </si>
  <si>
    <t>Input GnPR (entire site) value here:</t>
  </si>
  <si>
    <t>Input GnPR (buffer) value here:</t>
  </si>
  <si>
    <t>Input percentage here:</t>
  </si>
  <si>
    <t>Input percentage of green buffer here (e.g. 10%):</t>
  </si>
  <si>
    <t>Percentage of non-potable water used for irrigation</t>
  </si>
  <si>
    <t>10 to &lt;50% non-potable water for irrigation</t>
  </si>
  <si>
    <t>≥50% non-potable water for irrigation</t>
  </si>
  <si>
    <t>≥50% non-potable water for irrigation, and requires minimal irrigation for plants to thrive</t>
  </si>
  <si>
    <t>&gt;30% to 70%</t>
  </si>
  <si>
    <t>10% to 25% of total site area</t>
  </si>
  <si>
    <t>&gt;25% of total site area, or if attained ABC Certified Gold</t>
  </si>
  <si>
    <t>Tree Retention</t>
  </si>
  <si>
    <r>
      <rPr>
        <sz val="10"/>
        <rFont val="Calibri"/>
        <family val="2"/>
      </rPr>
      <t>≥</t>
    </r>
    <r>
      <rPr>
        <sz val="10"/>
        <rFont val="Calibri"/>
        <family val="2"/>
        <scheme val="minor"/>
      </rPr>
      <t>60%</t>
    </r>
  </si>
  <si>
    <t>≥60%</t>
  </si>
  <si>
    <t>Not applicable for projects with no existing trees prior to start of development</t>
  </si>
  <si>
    <t>Any special efforts within below categories that were not scored for in criteria?
- Design and landscape
- Community wellbeing &amp; engagement
- Environmental sustainability
- Biodiversity conservation
- Maintenance</t>
  </si>
  <si>
    <t>Percentage</t>
  </si>
  <si>
    <t>Award</t>
  </si>
  <si>
    <t>Total</t>
  </si>
  <si>
    <t>5.2d</t>
  </si>
  <si>
    <t>Employs a Certified Practising Horticulturist (CPH) with currently valid certification in maintenance operations</t>
  </si>
  <si>
    <t>PART 1 SUB-TOTAL SCORE</t>
  </si>
  <si>
    <t>PART 2 SUB-TOTAL SCORE</t>
  </si>
  <si>
    <t>PART 3 SUB-TOTAL SCORE</t>
  </si>
  <si>
    <t>PART 4 SUB-TOTAL SCORE</t>
  </si>
  <si>
    <t>PART 5 SUB-TOTAL SCORE</t>
  </si>
  <si>
    <t>Name of nursery:</t>
  </si>
  <si>
    <t>Input percentage here 
(e.g. 20%):</t>
  </si>
  <si>
    <t>Executed additional efforts purposefully, such as retrofitting and lighting management</t>
  </si>
  <si>
    <t>Provided extensive UD features using integrated approach e.g. involved key stakeholders for feedback, used innovative features to enhance accessibility for all users</t>
  </si>
  <si>
    <t>Incorporated and designed purposeful features suitable for target users to encourage future community engagement plans e.g. allocated and designed space for community garden</t>
  </si>
  <si>
    <t>Provided comprehensive UD features e.g. Inclusive playgrounds, routes for different user groups</t>
  </si>
  <si>
    <t>Incorporated small themed trails and plots based on existing planting. e.g. butterfly-attracting shrubs, bee trails</t>
  </si>
  <si>
    <t>Either enhanced existing habitats or created new moderately-sized habitats. e.g. grasslands, riverine, dragonfly ponds</t>
  </si>
  <si>
    <t>Incorporated holistic considerations in project's design to emulate native landscapes or conserve existing habitats e.g. varying canopy heights, increasing food plants variety, features to link different landscape areas</t>
  </si>
  <si>
    <t>Requires moderate maintenance frequency, or implemented strategies to reduce maintenance needs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</si>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</sst>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0"/>
      <name val="Calibri"/>
      <family val="2"/>
      <scheme val="minor"/>
    </font>
    <font>
      <b/>
      <sz val="10"/>
      <name val="Calibri"/>
      <family val="2"/>
      <scheme val="minor"/>
    </font>
    <font>
      <sz val="10"/>
      <name val="Calibri"/>
      <family val="2"/>
    </font>
    <font>
      <b/>
      <sz val="11"/>
      <name val="Calibri"/>
      <family val="2"/>
      <scheme val="minor"/>
    </font>
    <font>
      <i/>
      <sz val="10"/>
      <name val="Calibri"/>
      <family val="2"/>
      <scheme val="minor"/>
    </font>
    <font>
      <u/>
      <sz val="10"/>
      <name val="Calibri"/>
      <family val="2"/>
      <scheme val="minor"/>
    </font>
    <font>
      <sz val="11"/>
      <name val="Calibri"/>
      <family val="2"/>
      <scheme val="minor"/>
    </font>
    <font>
      <b/>
      <sz val="9"/>
      <name val="Calibri"/>
      <family val="2"/>
      <scheme val="minor"/>
    </font>
    <font>
      <sz val="9"/>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2F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346">
    <xf numFmtId="0" fontId="0" fillId="0" borderId="0" xfId="0"/>
    <xf numFmtId="0" fontId="0" fillId="0" borderId="0" xfId="0" applyAlignment="1">
      <alignment horizontal="center"/>
    </xf>
    <xf numFmtId="0" fontId="0" fillId="0" borderId="1" xfId="0" applyFont="1" applyBorder="1" applyAlignment="1">
      <alignment vertical="center" wrapText="1"/>
    </xf>
    <xf numFmtId="0" fontId="0" fillId="3" borderId="0" xfId="0" applyFill="1"/>
    <xf numFmtId="0" fontId="0" fillId="0" borderId="1" xfId="0" applyFont="1" applyFill="1" applyBorder="1" applyAlignment="1">
      <alignment horizontal="left"/>
    </xf>
    <xf numFmtId="0" fontId="0" fillId="0" borderId="1" xfId="0" applyFont="1" applyFill="1" applyBorder="1"/>
    <xf numFmtId="0" fontId="0" fillId="3" borderId="0" xfId="0" applyFill="1" applyAlignment="1">
      <alignment horizontal="center"/>
    </xf>
    <xf numFmtId="0" fontId="0" fillId="3" borderId="0" xfId="0" applyFill="1" applyAlignment="1">
      <alignment horizontal="left"/>
    </xf>
    <xf numFmtId="0" fontId="0" fillId="0" borderId="0" xfId="0" applyAlignment="1">
      <alignment horizontal="left"/>
    </xf>
    <xf numFmtId="0" fontId="1" fillId="0" borderId="1" xfId="0" applyFont="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0" fillId="0" borderId="0" xfId="0"/>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applyFill="1"/>
    <xf numFmtId="0" fontId="3" fillId="0" borderId="0" xfId="0" applyFont="1"/>
    <xf numFmtId="0" fontId="3" fillId="0" borderId="1" xfId="0" applyFont="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vertical="center" wrapText="1"/>
    </xf>
    <xf numFmtId="0" fontId="5" fillId="0" borderId="0" xfId="0" applyFont="1" applyFill="1"/>
    <xf numFmtId="0" fontId="3" fillId="0" borderId="0" xfId="0" applyFont="1" applyAlignment="1">
      <alignment horizontal="left" vertical="center"/>
    </xf>
    <xf numFmtId="0" fontId="3" fillId="0" borderId="0" xfId="0" applyFont="1" applyAlignment="1">
      <alignment horizontal="center"/>
    </xf>
    <xf numFmtId="0" fontId="0" fillId="0" borderId="0" xfId="0" applyFont="1" applyFill="1"/>
    <xf numFmtId="0" fontId="3"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Border="1" applyAlignment="1">
      <alignment horizontal="center" vertical="center" wrapText="1"/>
    </xf>
    <xf numFmtId="0" fontId="1" fillId="7" borderId="1"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3" fillId="0" borderId="0" xfId="0"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Fill="1" applyAlignment="1">
      <alignment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1" fillId="4" borderId="1" xfId="0" applyFont="1" applyFill="1" applyBorder="1" applyAlignment="1">
      <alignment horizontal="center" wrapText="1"/>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8" fillId="0" borderId="0" xfId="0" applyFont="1" applyAlignment="1">
      <alignment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0" fillId="0" borderId="1" xfId="0" applyFont="1" applyBorder="1" applyAlignment="1">
      <alignment horizontal="center"/>
    </xf>
    <xf numFmtId="0" fontId="0" fillId="0" borderId="1" xfId="0" applyFont="1" applyFill="1" applyBorder="1" applyAlignment="1"/>
    <xf numFmtId="0" fontId="0" fillId="0" borderId="1" xfId="0" applyFont="1" applyBorder="1"/>
    <xf numFmtId="0" fontId="9" fillId="0" borderId="1" xfId="0" applyFont="1" applyBorder="1" applyAlignment="1">
      <alignment vertical="center" wrapText="1"/>
    </xf>
    <xf numFmtId="0" fontId="9" fillId="3" borderId="7"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9" fillId="0" borderId="4" xfId="0" applyFont="1" applyFill="1" applyBorder="1" applyAlignment="1">
      <alignment vertical="center" wrapText="1"/>
    </xf>
    <xf numFmtId="0" fontId="9" fillId="3" borderId="4" xfId="0" applyFont="1" applyFill="1" applyBorder="1" applyAlignment="1">
      <alignment vertical="center" wrapText="1"/>
    </xf>
    <xf numFmtId="0" fontId="9" fillId="3" borderId="1" xfId="0" applyFont="1" applyFill="1" applyBorder="1" applyAlignment="1">
      <alignment horizontal="center" vertical="center"/>
    </xf>
    <xf numFmtId="0" fontId="9" fillId="3" borderId="4" xfId="0" applyFont="1" applyFill="1" applyBorder="1" applyAlignment="1">
      <alignment horizontal="left" vertical="center" wrapText="1"/>
    </xf>
    <xf numFmtId="0" fontId="9" fillId="0" borderId="1" xfId="0" applyFont="1" applyBorder="1" applyAlignment="1">
      <alignment vertical="center"/>
    </xf>
    <xf numFmtId="0" fontId="9" fillId="0" borderId="2" xfId="0" applyFont="1" applyFill="1" applyBorder="1" applyAlignment="1">
      <alignment vertical="center" wrapText="1"/>
    </xf>
    <xf numFmtId="0" fontId="9" fillId="3" borderId="1" xfId="0" applyFont="1" applyFill="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horizontal="center" vertical="center"/>
    </xf>
    <xf numFmtId="0" fontId="3" fillId="0" borderId="0" xfId="0" applyFont="1" applyFill="1" applyAlignment="1">
      <alignment vertical="center"/>
    </xf>
    <xf numFmtId="0" fontId="9" fillId="0" borderId="13" xfId="0" applyFont="1" applyFill="1" applyBorder="1" applyAlignment="1">
      <alignment vertical="center"/>
    </xf>
    <xf numFmtId="0" fontId="9" fillId="0" borderId="7" xfId="0" applyFont="1" applyFill="1" applyBorder="1" applyAlignment="1">
      <alignment vertical="center" wrapText="1"/>
    </xf>
    <xf numFmtId="0" fontId="9" fillId="0" borderId="4" xfId="0" applyFont="1" applyFill="1" applyBorder="1" applyAlignment="1">
      <alignment vertical="center"/>
    </xf>
    <xf numFmtId="0" fontId="9" fillId="0" borderId="3" xfId="0" applyFont="1" applyFill="1" applyBorder="1" applyAlignment="1">
      <alignment vertical="center" wrapText="1"/>
    </xf>
    <xf numFmtId="0" fontId="10" fillId="0" borderId="1" xfId="0" applyFont="1" applyBorder="1" applyAlignment="1">
      <alignment horizontal="left" vertical="center"/>
    </xf>
    <xf numFmtId="0" fontId="9" fillId="0" borderId="6" xfId="0" applyFont="1" applyBorder="1" applyAlignment="1" applyProtection="1">
      <alignment horizontal="left" vertical="center" wrapText="1"/>
      <protection locked="0"/>
    </xf>
    <xf numFmtId="0" fontId="9" fillId="0" borderId="7" xfId="0" applyFont="1" applyBorder="1" applyAlignment="1">
      <alignment vertical="center" wrapText="1"/>
    </xf>
    <xf numFmtId="0" fontId="12" fillId="6" borderId="2" xfId="0" applyFont="1" applyFill="1" applyBorder="1" applyAlignment="1">
      <alignment horizontal="left" vertical="center"/>
    </xf>
    <xf numFmtId="0" fontId="12" fillId="6" borderId="3" xfId="0" applyFont="1" applyFill="1" applyBorder="1" applyAlignment="1">
      <alignment vertical="center"/>
    </xf>
    <xf numFmtId="0" fontId="12" fillId="6" borderId="3" xfId="0" applyFont="1" applyFill="1" applyBorder="1" applyAlignment="1"/>
    <xf numFmtId="0" fontId="12" fillId="6" borderId="1"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vertical="center"/>
    </xf>
    <xf numFmtId="0" fontId="10" fillId="4" borderId="1" xfId="0" applyFont="1" applyFill="1" applyBorder="1" applyAlignment="1">
      <alignment horizontal="center" vertical="center"/>
    </xf>
    <xf numFmtId="0" fontId="10" fillId="4" borderId="4" xfId="0" applyFont="1" applyFill="1" applyBorder="1" applyAlignment="1">
      <alignment horizontal="left" vertical="center" wrapText="1"/>
    </xf>
    <xf numFmtId="0" fontId="9" fillId="0" borderId="1" xfId="0" applyFont="1" applyBorder="1" applyAlignment="1">
      <alignment horizontal="left" vertical="center" wrapText="1"/>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9" fillId="4" borderId="12" xfId="0" applyFont="1" applyFill="1" applyBorder="1" applyAlignment="1">
      <alignment vertical="center"/>
    </xf>
    <xf numFmtId="0" fontId="9" fillId="4" borderId="12" xfId="0" applyFont="1" applyFill="1" applyBorder="1" applyAlignment="1"/>
    <xf numFmtId="0" fontId="10" fillId="2" borderId="2" xfId="0" applyFont="1" applyFill="1" applyBorder="1" applyAlignment="1">
      <alignment horizontal="left" vertical="center"/>
    </xf>
    <xf numFmtId="0" fontId="9" fillId="2" borderId="3" xfId="0" applyFont="1" applyFill="1" applyBorder="1"/>
    <xf numFmtId="0" fontId="10" fillId="2" borderId="1" xfId="0" applyFont="1" applyFill="1" applyBorder="1" applyAlignment="1">
      <alignment horizontal="center" vertical="center"/>
    </xf>
    <xf numFmtId="0" fontId="9" fillId="2"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2" fillId="6" borderId="3" xfId="0" applyFont="1" applyFill="1" applyBorder="1" applyAlignment="1">
      <alignment vertical="center" wrapText="1"/>
    </xf>
    <xf numFmtId="0" fontId="9" fillId="0" borderId="0" xfId="0" applyFont="1" applyFill="1" applyAlignment="1">
      <alignment horizontal="left" vertical="center"/>
    </xf>
    <xf numFmtId="0" fontId="9" fillId="0" borderId="0" xfId="0" applyFont="1" applyFill="1"/>
    <xf numFmtId="0" fontId="9" fillId="0" borderId="0" xfId="0" applyFont="1" applyFill="1" applyAlignment="1">
      <alignment wrapText="1"/>
    </xf>
    <xf numFmtId="0" fontId="9" fillId="0" borderId="0" xfId="0" applyFont="1" applyFill="1" applyAlignment="1">
      <alignment horizontal="center"/>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Alignment="1">
      <alignment horizontal="left" vertical="center"/>
    </xf>
    <xf numFmtId="0" fontId="9" fillId="0" borderId="0" xfId="0" applyFont="1"/>
    <xf numFmtId="0" fontId="9" fillId="0" borderId="0" xfId="0" applyFont="1" applyAlignment="1">
      <alignment wrapText="1"/>
    </xf>
    <xf numFmtId="0" fontId="9" fillId="0" borderId="0" xfId="0" applyFont="1" applyAlignment="1">
      <alignment horizontal="left" vertical="center" wrapText="1"/>
    </xf>
    <xf numFmtId="0" fontId="9" fillId="3" borderId="1" xfId="0" applyFont="1" applyFill="1" applyBorder="1" applyAlignment="1">
      <alignment horizontal="left" vertical="center" wrapText="1"/>
    </xf>
    <xf numFmtId="0" fontId="10" fillId="0" borderId="6" xfId="0" applyFont="1" applyBorder="1" applyAlignment="1">
      <alignment horizontal="left" vertical="center"/>
    </xf>
    <xf numFmtId="0" fontId="9" fillId="0" borderId="3" xfId="0" applyFont="1" applyBorder="1" applyAlignment="1">
      <alignment vertical="center" wrapText="1"/>
    </xf>
    <xf numFmtId="0" fontId="9" fillId="0" borderId="1" xfId="0" applyFont="1" applyBorder="1" applyAlignment="1">
      <alignment horizontal="left" wrapText="1"/>
    </xf>
    <xf numFmtId="0" fontId="9" fillId="3" borderId="4" xfId="0" applyFont="1" applyFill="1" applyBorder="1" applyAlignment="1">
      <alignment horizontal="left" vertical="center"/>
    </xf>
    <xf numFmtId="0" fontId="9" fillId="3" borderId="3"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15" fillId="0" borderId="0" xfId="0" applyFont="1" applyFill="1"/>
    <xf numFmtId="0" fontId="9" fillId="0" borderId="0" xfId="0" applyFont="1" applyAlignment="1">
      <alignment horizontal="center"/>
    </xf>
    <xf numFmtId="0" fontId="9" fillId="0" borderId="0" xfId="0" applyFont="1" applyAlignment="1">
      <alignment horizontal="center" vertical="center"/>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7" xfId="0" applyFont="1" applyBorder="1" applyAlignment="1">
      <alignment horizontal="center" vertical="center"/>
    </xf>
    <xf numFmtId="0" fontId="10" fillId="3" borderId="2" xfId="0" applyFont="1" applyFill="1" applyBorder="1" applyAlignment="1">
      <alignment vertical="center"/>
    </xf>
    <xf numFmtId="0" fontId="9" fillId="0" borderId="2" xfId="0" applyFont="1" applyFill="1" applyBorder="1" applyAlignment="1" applyProtection="1">
      <alignment horizontal="center" vertical="center"/>
      <protection locked="0"/>
    </xf>
    <xf numFmtId="0" fontId="10" fillId="2" borderId="3" xfId="0" applyFont="1" applyFill="1" applyBorder="1" applyAlignment="1">
      <alignment vertical="center"/>
    </xf>
    <xf numFmtId="0" fontId="10" fillId="4" borderId="8" xfId="0" applyFont="1" applyFill="1" applyBorder="1" applyAlignment="1">
      <alignment vertical="center"/>
    </xf>
    <xf numFmtId="0" fontId="9" fillId="0" borderId="7" xfId="0" applyFont="1" applyBorder="1" applyAlignment="1" applyProtection="1">
      <alignment vertical="center" wrapText="1"/>
      <protection locked="0"/>
    </xf>
    <xf numFmtId="0" fontId="9" fillId="0" borderId="5" xfId="0" applyFont="1" applyBorder="1" applyAlignment="1">
      <alignment horizontal="center" vertical="center" wrapText="1"/>
    </xf>
    <xf numFmtId="0" fontId="9" fillId="0" borderId="1" xfId="0" applyFont="1" applyBorder="1" applyAlignment="1" applyProtection="1">
      <alignment vertical="center" wrapText="1"/>
      <protection locked="0"/>
    </xf>
    <xf numFmtId="0" fontId="9" fillId="0" borderId="3" xfId="0" applyFont="1" applyFill="1" applyBorder="1" applyAlignment="1" applyProtection="1">
      <alignment horizontal="center" vertical="center"/>
      <protection locked="0"/>
    </xf>
    <xf numFmtId="0" fontId="9" fillId="0" borderId="4" xfId="0" applyFont="1" applyBorder="1" applyAlignment="1" applyProtection="1">
      <alignment vertical="center" wrapText="1"/>
      <protection locked="0"/>
    </xf>
    <xf numFmtId="0" fontId="10" fillId="0" borderId="1" xfId="0" applyFont="1" applyBorder="1" applyAlignment="1">
      <alignment vertical="center"/>
    </xf>
    <xf numFmtId="0" fontId="3" fillId="0" borderId="3" xfId="0" applyFont="1" applyBorder="1"/>
    <xf numFmtId="0" fontId="3" fillId="0" borderId="4" xfId="0" applyFont="1" applyBorder="1"/>
    <xf numFmtId="0" fontId="3" fillId="0" borderId="0" xfId="0" applyFont="1" applyAlignment="1">
      <alignment vertical="center"/>
    </xf>
    <xf numFmtId="0" fontId="9" fillId="0" borderId="7" xfId="0" applyFont="1" applyBorder="1" applyAlignment="1">
      <alignment vertical="center"/>
    </xf>
    <xf numFmtId="0" fontId="9" fillId="0" borderId="11" xfId="0" applyFont="1" applyFill="1" applyBorder="1" applyAlignment="1">
      <alignment vertical="center" wrapText="1"/>
    </xf>
    <xf numFmtId="0" fontId="9" fillId="0" borderId="0" xfId="0" applyFont="1" applyFill="1" applyAlignment="1">
      <alignment vertical="center"/>
    </xf>
    <xf numFmtId="0" fontId="10" fillId="4" borderId="3" xfId="0" applyFont="1" applyFill="1" applyBorder="1" applyAlignment="1">
      <alignment horizontal="left" vertical="center"/>
    </xf>
    <xf numFmtId="0" fontId="9" fillId="4" borderId="3" xfId="0" applyFont="1" applyFill="1" applyBorder="1" applyAlignment="1">
      <alignment vertical="center"/>
    </xf>
    <xf numFmtId="0" fontId="9" fillId="0" borderId="7" xfId="0" applyFont="1" applyFill="1" applyBorder="1" applyAlignment="1">
      <alignment horizontal="center" vertical="center"/>
    </xf>
    <xf numFmtId="0" fontId="3" fillId="0" borderId="7" xfId="0" applyFont="1" applyBorder="1" applyAlignment="1">
      <alignment horizontal="center" vertical="center"/>
    </xf>
    <xf numFmtId="0" fontId="5" fillId="0" borderId="2" xfId="0" applyFont="1" applyBorder="1" applyAlignment="1">
      <alignment vertical="center" wrapText="1"/>
    </xf>
    <xf numFmtId="0" fontId="5" fillId="0" borderId="4" xfId="0" applyFont="1" applyFill="1" applyBorder="1" applyAlignment="1">
      <alignment horizontal="center" vertical="center"/>
    </xf>
    <xf numFmtId="0" fontId="10" fillId="5" borderId="1" xfId="0" applyFont="1" applyFill="1" applyBorder="1" applyAlignment="1">
      <alignment horizontal="right"/>
    </xf>
    <xf numFmtId="0" fontId="10" fillId="5" borderId="1" xfId="0" applyFont="1" applyFill="1" applyBorder="1" applyAlignment="1">
      <alignment horizontal="center"/>
    </xf>
    <xf numFmtId="0" fontId="10" fillId="5" borderId="1" xfId="0" applyFont="1" applyFill="1" applyBorder="1" applyAlignment="1">
      <alignment horizontal="center" vertical="center"/>
    </xf>
    <xf numFmtId="0" fontId="5" fillId="5" borderId="1" xfId="0" applyFont="1" applyFill="1" applyBorder="1" applyAlignment="1">
      <alignment horizontal="right"/>
    </xf>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10" fillId="10" borderId="2" xfId="0" applyFont="1" applyFill="1" applyBorder="1" applyAlignment="1">
      <alignment horizontal="left" vertical="center"/>
    </xf>
    <xf numFmtId="0" fontId="9" fillId="10" borderId="3" xfId="0" applyFont="1" applyFill="1" applyBorder="1" applyAlignment="1">
      <alignment vertical="center" wrapText="1"/>
    </xf>
    <xf numFmtId="0" fontId="9" fillId="10" borderId="3" xfId="0" applyFont="1" applyFill="1" applyBorder="1" applyAlignment="1">
      <alignment horizontal="center" vertical="center"/>
    </xf>
    <xf numFmtId="0" fontId="9" fillId="10" borderId="4" xfId="0" applyFont="1" applyFill="1" applyBorder="1" applyAlignment="1">
      <alignment horizontal="left" vertical="center" wrapText="1"/>
    </xf>
    <xf numFmtId="0" fontId="10" fillId="10" borderId="9" xfId="0" applyFont="1" applyFill="1" applyBorder="1" applyAlignment="1">
      <alignment horizontal="left" vertical="center"/>
    </xf>
    <xf numFmtId="0" fontId="9" fillId="10" borderId="0" xfId="0" applyFont="1" applyFill="1" applyBorder="1" applyAlignment="1">
      <alignment vertical="center"/>
    </xf>
    <xf numFmtId="0" fontId="9" fillId="10" borderId="8" xfId="0" applyFont="1" applyFill="1" applyBorder="1" applyAlignment="1">
      <alignment vertical="center" wrapText="1"/>
    </xf>
    <xf numFmtId="0" fontId="9" fillId="10" borderId="8" xfId="0" applyFont="1" applyFill="1" applyBorder="1" applyAlignment="1">
      <alignment vertical="center"/>
    </xf>
    <xf numFmtId="0" fontId="9" fillId="10" borderId="3" xfId="0" applyFont="1" applyFill="1" applyBorder="1" applyAlignment="1">
      <alignment vertical="center"/>
    </xf>
    <xf numFmtId="0" fontId="5" fillId="10" borderId="9" xfId="0" applyFont="1" applyFill="1" applyBorder="1" applyAlignment="1">
      <alignment horizontal="left" vertical="center"/>
    </xf>
    <xf numFmtId="0" fontId="5" fillId="10" borderId="5" xfId="0" applyFont="1" applyFill="1" applyBorder="1" applyAlignment="1">
      <alignment horizontal="center" vertical="center"/>
    </xf>
    <xf numFmtId="0" fontId="10" fillId="3" borderId="5" xfId="0" applyFont="1" applyFill="1" applyBorder="1" applyAlignment="1" applyProtection="1">
      <alignment vertical="center" wrapText="1"/>
      <protection locked="0"/>
    </xf>
    <xf numFmtId="0" fontId="9" fillId="11" borderId="7"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xf>
    <xf numFmtId="0" fontId="10" fillId="6" borderId="1" xfId="0" applyFont="1" applyFill="1" applyBorder="1" applyAlignment="1">
      <alignment horizontal="center" vertical="center"/>
    </xf>
    <xf numFmtId="0" fontId="10" fillId="6" borderId="10" xfId="0" applyFont="1" applyFill="1" applyBorder="1" applyAlignment="1">
      <alignment horizontal="center" vertical="center"/>
    </xf>
    <xf numFmtId="0" fontId="10" fillId="4" borderId="8" xfId="0" applyFont="1" applyFill="1" applyBorder="1"/>
    <xf numFmtId="0" fontId="9" fillId="4" borderId="10" xfId="0" applyFont="1" applyFill="1" applyBorder="1"/>
    <xf numFmtId="0" fontId="9" fillId="4" borderId="12" xfId="0" applyFont="1" applyFill="1" applyBorder="1"/>
    <xf numFmtId="0" fontId="9" fillId="4" borderId="13" xfId="0" applyFont="1" applyFill="1" applyBorder="1"/>
    <xf numFmtId="0" fontId="9" fillId="4" borderId="4" xfId="0" applyFont="1" applyFill="1" applyBorder="1" applyAlignment="1">
      <alignment horizontal="left" vertical="center" wrapText="1"/>
    </xf>
    <xf numFmtId="0" fontId="9" fillId="11" borderId="5" xfId="0" applyFont="1" applyFill="1" applyBorder="1" applyAlignment="1" applyProtection="1">
      <alignment horizontal="center" vertical="center"/>
      <protection locked="0"/>
    </xf>
    <xf numFmtId="0" fontId="10" fillId="4" borderId="4"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11" borderId="6" xfId="0" applyFont="1" applyFill="1" applyBorder="1" applyAlignment="1" applyProtection="1">
      <alignment horizontal="center" vertical="center"/>
      <protection locked="0"/>
    </xf>
    <xf numFmtId="0" fontId="1" fillId="10" borderId="10"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 xfId="0" applyFont="1" applyFill="1" applyBorder="1" applyAlignment="1">
      <alignment horizontal="left" vertical="center"/>
    </xf>
    <xf numFmtId="0" fontId="1" fillId="11" borderId="1" xfId="0" applyFont="1" applyFill="1" applyBorder="1" applyAlignment="1">
      <alignment vertical="center"/>
    </xf>
    <xf numFmtId="0" fontId="0" fillId="0" borderId="0" xfId="0" applyAlignment="1">
      <alignment vertical="center"/>
    </xf>
    <xf numFmtId="0" fontId="1" fillId="8" borderId="1" xfId="0" applyFont="1" applyFill="1" applyBorder="1" applyAlignment="1">
      <alignment horizontal="center" vertical="center"/>
    </xf>
    <xf numFmtId="10" fontId="1" fillId="8" borderId="4" xfId="1" applyNumberFormat="1" applyFont="1" applyFill="1" applyBorder="1" applyAlignment="1">
      <alignment horizontal="center" vertical="center"/>
    </xf>
    <xf numFmtId="0" fontId="1" fillId="11" borderId="8" xfId="0" applyFont="1" applyFill="1" applyBorder="1" applyAlignment="1">
      <alignment horizontal="left" vertic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4" borderId="2" xfId="0" applyFill="1" applyBorder="1" applyAlignment="1">
      <alignment horizontal="left" vertical="center"/>
    </xf>
    <xf numFmtId="0" fontId="1" fillId="4" borderId="4" xfId="0" applyFont="1" applyFill="1" applyBorder="1" applyAlignment="1">
      <alignment horizontal="right" vertical="center"/>
    </xf>
    <xf numFmtId="0" fontId="1" fillId="4" borderId="10" xfId="0" applyFont="1"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vertical="center"/>
    </xf>
    <xf numFmtId="0" fontId="1" fillId="9" borderId="1" xfId="0" applyFont="1" applyFill="1" applyBorder="1" applyAlignment="1">
      <alignment horizontal="center" vertical="center"/>
    </xf>
    <xf numFmtId="10" fontId="1" fillId="9" borderId="1" xfId="1" applyNumberFormat="1" applyFont="1" applyFill="1" applyBorder="1" applyAlignment="1">
      <alignment horizontal="center" vertical="center"/>
    </xf>
    <xf numFmtId="0" fontId="1" fillId="0" borderId="0" xfId="0" applyFont="1"/>
    <xf numFmtId="0" fontId="1" fillId="8" borderId="4" xfId="0" applyFont="1" applyFill="1" applyBorder="1" applyAlignment="1">
      <alignment horizontal="center" vertical="center"/>
    </xf>
    <xf numFmtId="0" fontId="9" fillId="0" borderId="1" xfId="0" applyFont="1" applyBorder="1" applyAlignment="1">
      <alignment horizontal="left" vertical="center" wrapText="1"/>
    </xf>
    <xf numFmtId="0" fontId="10" fillId="0" borderId="5" xfId="0" applyFont="1" applyBorder="1" applyAlignment="1" applyProtection="1">
      <alignment vertical="center"/>
      <protection locked="0"/>
    </xf>
    <xf numFmtId="0" fontId="10" fillId="0" borderId="1" xfId="0" applyFont="1" applyBorder="1" applyAlignment="1">
      <alignment horizontal="center" vertical="center"/>
    </xf>
    <xf numFmtId="0" fontId="9" fillId="11" borderId="1" xfId="0" applyFont="1" applyFill="1" applyBorder="1" applyAlignment="1">
      <alignment horizontal="center" vertical="center"/>
    </xf>
    <xf numFmtId="0" fontId="3" fillId="0" borderId="3" xfId="0" applyFont="1" applyBorder="1" applyAlignment="1">
      <alignment horizontal="center" vertical="center"/>
    </xf>
    <xf numFmtId="0" fontId="10" fillId="4" borderId="11" xfId="0" applyFont="1" applyFill="1" applyBorder="1" applyAlignment="1">
      <alignment horizontal="left" vertical="center"/>
    </xf>
    <xf numFmtId="0" fontId="16" fillId="0" borderId="1" xfId="0" applyFont="1" applyBorder="1" applyAlignment="1" applyProtection="1">
      <alignment horizontal="left" vertical="top" wrapText="1"/>
      <protection locked="0"/>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5" fillId="10" borderId="5" xfId="0" applyFont="1" applyFill="1" applyBorder="1" applyAlignment="1">
      <alignment horizontal="center" vertical="center" wrapText="1"/>
    </xf>
    <xf numFmtId="0" fontId="1" fillId="0" borderId="8" xfId="0" applyFont="1" applyFill="1" applyBorder="1" applyAlignment="1">
      <alignment horizontal="right"/>
    </xf>
    <xf numFmtId="0" fontId="1" fillId="0" borderId="1" xfId="0" applyFont="1" applyBorder="1" applyAlignment="1">
      <alignment horizontal="center"/>
    </xf>
    <xf numFmtId="0" fontId="12" fillId="6" borderId="2" xfId="0" applyFont="1" applyFill="1" applyBorder="1" applyAlignment="1">
      <alignment horizontal="left" vertical="center"/>
    </xf>
    <xf numFmtId="0" fontId="0" fillId="0" borderId="3" xfId="0" applyBorder="1" applyAlignment="1"/>
    <xf numFmtId="0" fontId="0" fillId="0" borderId="4" xfId="0" applyBorder="1" applyAlignment="1"/>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9" fillId="11" borderId="5" xfId="0" applyFont="1" applyFill="1" applyBorder="1" applyAlignment="1" applyProtection="1">
      <alignment horizontal="center" vertical="center"/>
      <protection locked="0"/>
    </xf>
    <xf numFmtId="0" fontId="9" fillId="11" borderId="6" xfId="0" applyFont="1" applyFill="1" applyBorder="1" applyAlignment="1" applyProtection="1">
      <alignment horizontal="center" vertical="center"/>
      <protection locked="0"/>
    </xf>
    <xf numFmtId="0" fontId="9" fillId="11" borderId="7" xfId="0" applyFont="1" applyFill="1" applyBorder="1" applyAlignment="1" applyProtection="1">
      <alignment horizontal="center" vertical="center"/>
      <protection locked="0"/>
    </xf>
    <xf numFmtId="0" fontId="9" fillId="11" borderId="5" xfId="0" applyFont="1" applyFill="1" applyBorder="1" applyAlignment="1" applyProtection="1">
      <alignment horizontal="center" vertical="center"/>
    </xf>
    <xf numFmtId="0" fontId="9" fillId="11" borderId="6" xfId="0" applyFont="1" applyFill="1" applyBorder="1" applyAlignment="1" applyProtection="1">
      <alignment horizontal="center" vertical="center"/>
    </xf>
    <xf numFmtId="0" fontId="9" fillId="11" borderId="7" xfId="0" applyFont="1" applyFill="1" applyBorder="1" applyAlignment="1" applyProtection="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9" fillId="0" borderId="6" xfId="0"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11" borderId="6" xfId="0" applyFont="1" applyFill="1" applyBorder="1" applyAlignment="1" applyProtection="1">
      <alignment horizontal="center" vertical="center" wrapText="1"/>
      <protection locked="0"/>
    </xf>
    <xf numFmtId="0" fontId="9" fillId="11" borderId="7" xfId="0"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9" fillId="11" borderId="10" xfId="0" applyFont="1" applyFill="1" applyBorder="1" applyAlignment="1" applyProtection="1">
      <alignment horizontal="center" vertical="center"/>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horizontal="center" wrapText="1"/>
    </xf>
    <xf numFmtId="0" fontId="9" fillId="0" borderId="1" xfId="0" applyFont="1" applyFill="1" applyBorder="1" applyAlignment="1">
      <alignment horizont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9" fillId="11" borderId="2" xfId="0" applyFont="1" applyFill="1" applyBorder="1" applyAlignment="1" applyProtection="1">
      <alignment horizontal="center" vertical="center"/>
    </xf>
    <xf numFmtId="0" fontId="9" fillId="11" borderId="1" xfId="0" applyFont="1" applyFill="1" applyBorder="1" applyAlignment="1" applyProtection="1">
      <alignment horizontal="center" vertical="center"/>
    </xf>
    <xf numFmtId="0" fontId="14" fillId="0" borderId="1" xfId="0" applyFont="1" applyBorder="1" applyAlignment="1">
      <alignment horizontal="center" vertical="center" wrapText="1"/>
    </xf>
    <xf numFmtId="0" fontId="10" fillId="11" borderId="6" xfId="0" applyFont="1" applyFill="1" applyBorder="1" applyAlignment="1" applyProtection="1">
      <alignment horizontal="center" vertical="center" wrapText="1"/>
      <protection locked="0"/>
    </xf>
    <xf numFmtId="0" fontId="10" fillId="11" borderId="7" xfId="0" applyFont="1" applyFill="1" applyBorder="1" applyAlignment="1" applyProtection="1">
      <alignment horizontal="center" vertical="center" wrapText="1"/>
      <protection locked="0"/>
    </xf>
    <xf numFmtId="9" fontId="9" fillId="11" borderId="6" xfId="0" applyNumberFormat="1" applyFont="1" applyFill="1" applyBorder="1" applyAlignment="1" applyProtection="1">
      <alignment horizontal="center" vertical="center" wrapText="1"/>
      <protection locked="0"/>
    </xf>
    <xf numFmtId="0" fontId="9" fillId="0" borderId="1" xfId="0" applyFont="1" applyBorder="1" applyAlignment="1">
      <alignment horizontal="center"/>
    </xf>
    <xf numFmtId="0" fontId="9" fillId="3" borderId="5"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10" fillId="3" borderId="2" xfId="0" applyFont="1" applyFill="1" applyBorder="1" applyAlignment="1">
      <alignment vertical="center"/>
    </xf>
    <xf numFmtId="0" fontId="10" fillId="0" borderId="2" xfId="0" applyFont="1" applyBorder="1" applyAlignment="1">
      <alignment vertical="center"/>
    </xf>
    <xf numFmtId="0" fontId="10" fillId="4" borderId="5"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0" borderId="5" xfId="0" applyFont="1" applyBorder="1" applyAlignment="1">
      <alignment horizontal="center" vertical="center"/>
    </xf>
    <xf numFmtId="0" fontId="10" fillId="4" borderId="9"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9" fillId="4" borderId="5" xfId="0" applyFont="1" applyFill="1" applyBorder="1" applyAlignment="1">
      <alignment horizontal="left" vertical="center" wrapText="1"/>
    </xf>
    <xf numFmtId="0" fontId="9" fillId="4" borderId="7"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11" xfId="0" applyFont="1" applyFill="1" applyBorder="1" applyAlignment="1">
      <alignment horizontal="left" vertical="center"/>
    </xf>
    <xf numFmtId="0" fontId="10" fillId="4" borderId="3" xfId="0" applyFont="1" applyFill="1" applyBorder="1" applyAlignment="1">
      <alignment horizontal="left" vertical="center"/>
    </xf>
    <xf numFmtId="0" fontId="0" fillId="0" borderId="4" xfId="0" applyBorder="1" applyAlignment="1">
      <alignment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4" borderId="9" xfId="0" applyFont="1" applyFill="1" applyBorder="1" applyAlignment="1"/>
    <xf numFmtId="0" fontId="0" fillId="0" borderId="10" xfId="0" applyBorder="1" applyAlignment="1"/>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3" xfId="0" applyFont="1" applyFill="1" applyBorder="1" applyAlignment="1">
      <alignment vertical="center"/>
    </xf>
    <xf numFmtId="0" fontId="17" fillId="4" borderId="11" xfId="0" applyFont="1" applyFill="1" applyBorder="1" applyAlignment="1"/>
    <xf numFmtId="0" fontId="0" fillId="0" borderId="13" xfId="0" applyBorder="1" applyAlignment="1"/>
    <xf numFmtId="0" fontId="10" fillId="4" borderId="5" xfId="0" applyFont="1" applyFill="1" applyBorder="1" applyAlignment="1">
      <alignment horizontal="left" vertical="center"/>
    </xf>
    <xf numFmtId="0" fontId="10" fillId="4" borderId="7" xfId="0" applyFont="1" applyFill="1" applyBorder="1" applyAlignment="1">
      <alignment horizontal="left"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9" fillId="0" borderId="7" xfId="0" applyFont="1" applyBorder="1" applyAlignment="1">
      <alignment horizontal="center" vertical="center" wrapText="1"/>
    </xf>
    <xf numFmtId="0" fontId="10" fillId="3" borderId="1" xfId="0" applyFont="1" applyFill="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14" xfId="0" applyFont="1" applyBorder="1" applyAlignment="1">
      <alignment horizontal="left" vertical="center"/>
    </xf>
    <xf numFmtId="0" fontId="10" fillId="0" borderId="11" xfId="0" applyFont="1" applyBorder="1" applyAlignment="1">
      <alignment horizontal="left" vertical="center"/>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vertical="center"/>
    </xf>
    <xf numFmtId="0" fontId="0" fillId="0" borderId="10" xfId="0" applyBorder="1" applyAlignment="1">
      <alignment vertical="center"/>
    </xf>
    <xf numFmtId="0" fontId="9" fillId="4" borderId="11" xfId="0" applyFont="1" applyFill="1" applyBorder="1" applyAlignment="1">
      <alignment horizontal="left" vertical="center"/>
    </xf>
    <xf numFmtId="0" fontId="0" fillId="0" borderId="13" xfId="0" applyBorder="1" applyAlignment="1">
      <alignment horizontal="left" vertical="center"/>
    </xf>
    <xf numFmtId="0" fontId="5" fillId="0" borderId="2" xfId="0" applyFont="1" applyBorder="1" applyAlignment="1">
      <alignment vertical="center"/>
    </xf>
    <xf numFmtId="0" fontId="13" fillId="0" borderId="1" xfId="0" applyFont="1" applyBorder="1" applyAlignment="1" applyProtection="1">
      <alignment horizontal="left" vertical="center" wrapText="1"/>
      <protection locked="0"/>
    </xf>
    <xf numFmtId="0" fontId="9" fillId="11" borderId="5" xfId="0" applyFont="1" applyFill="1" applyBorder="1" applyAlignment="1">
      <alignment horizontal="center" vertical="center"/>
    </xf>
    <xf numFmtId="0" fontId="9" fillId="11" borderId="6" xfId="0" applyFont="1" applyFill="1" applyBorder="1" applyAlignment="1">
      <alignment horizontal="center" vertical="center"/>
    </xf>
    <xf numFmtId="0" fontId="9" fillId="11" borderId="7" xfId="0" applyFont="1" applyFill="1" applyBorder="1" applyAlignment="1">
      <alignment horizontal="center" vertical="center"/>
    </xf>
    <xf numFmtId="0" fontId="9" fillId="0" borderId="1" xfId="0" applyFont="1" applyBorder="1" applyAlignment="1">
      <alignment horizontal="lef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0" fillId="4" borderId="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11" borderId="10"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cellXfs>
  <cellStyles count="2">
    <cellStyle name="Normal" xfId="0" builtinId="0"/>
    <cellStyle name="Percent" xfId="1" builtinId="5"/>
  </cellStyles>
  <dxfs count="12">
    <dxf>
      <fill>
        <patternFill>
          <bgColor theme="9" tint="0.79998168889431442"/>
        </patternFill>
      </fill>
    </dxf>
    <dxf>
      <fill>
        <patternFill>
          <bgColor rgb="FFFFCCCC"/>
        </patternFill>
      </fill>
    </dxf>
    <dxf>
      <font>
        <b/>
        <i val="0"/>
      </font>
      <fill>
        <patternFill>
          <bgColor theme="0"/>
        </patternFill>
      </fill>
    </dxf>
    <dxf>
      <fill>
        <patternFill>
          <bgColor theme="0" tint="-4.9989318521683403E-2"/>
        </patternFill>
      </fill>
    </dxf>
    <dxf>
      <fill>
        <patternFill>
          <bgColor theme="7"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51"/>
  <sheetViews>
    <sheetView showGridLines="0" tabSelected="1" showRuler="0" showWhiteSpace="0" topLeftCell="A5" zoomScaleNormal="100" zoomScaleSheetLayoutView="100" workbookViewId="0">
      <selection activeCell="B62" sqref="B62"/>
    </sheetView>
  </sheetViews>
  <sheetFormatPr defaultColWidth="9.1796875" defaultRowHeight="13" x14ac:dyDescent="0.3"/>
  <cols>
    <col min="1" max="1" width="4.7265625" style="100" customWidth="1"/>
    <col min="2" max="2" width="10.08984375" style="102" customWidth="1"/>
    <col min="3" max="3" width="38.90625" style="101" customWidth="1"/>
    <col min="4" max="4" width="3.6328125" style="117" customWidth="1"/>
    <col min="5" max="5" width="9.90625" style="118" customWidth="1"/>
    <col min="6" max="6" width="10.08984375" style="118" customWidth="1"/>
    <col min="7" max="7" width="26.90625" style="103" customWidth="1"/>
    <col min="8" max="16384" width="9.1796875" style="101"/>
  </cols>
  <sheetData>
    <row r="1" spans="1:7" s="116" customFormat="1" ht="27" customHeight="1" x14ac:dyDescent="0.35">
      <c r="A1" s="210" t="s">
        <v>13</v>
      </c>
      <c r="B1" s="211"/>
      <c r="C1" s="212"/>
      <c r="D1" s="166" t="s">
        <v>12</v>
      </c>
      <c r="E1" s="167" t="s">
        <v>168</v>
      </c>
      <c r="F1" s="167" t="s">
        <v>169</v>
      </c>
      <c r="G1" s="203" t="s">
        <v>0</v>
      </c>
    </row>
    <row r="2" spans="1:7" s="95" customFormat="1" ht="22.75" customHeight="1" x14ac:dyDescent="0.3">
      <c r="A2" s="201">
        <v>1.1000000000000001</v>
      </c>
      <c r="B2" s="85" t="s">
        <v>228</v>
      </c>
      <c r="C2" s="87"/>
      <c r="D2" s="81">
        <f>SUM(D8,D10:D14)</f>
        <v>15</v>
      </c>
      <c r="E2" s="81">
        <f>SUM(E3:E14)</f>
        <v>0</v>
      </c>
      <c r="F2" s="81">
        <f>SUM(F3:F14)</f>
        <v>0</v>
      </c>
      <c r="G2" s="82"/>
    </row>
    <row r="3" spans="1:7" ht="22.75" customHeight="1" x14ac:dyDescent="0.3">
      <c r="A3" s="216" t="s">
        <v>11</v>
      </c>
      <c r="B3" s="227" t="s">
        <v>72</v>
      </c>
      <c r="C3" s="228"/>
      <c r="D3" s="229"/>
      <c r="E3" s="219"/>
      <c r="F3" s="219"/>
      <c r="G3" s="233"/>
    </row>
    <row r="4" spans="1:7" ht="26" x14ac:dyDescent="0.3">
      <c r="A4" s="216"/>
      <c r="B4" s="115" t="s">
        <v>1</v>
      </c>
      <c r="C4" s="74" t="s">
        <v>178</v>
      </c>
      <c r="D4" s="43">
        <v>1</v>
      </c>
      <c r="E4" s="219"/>
      <c r="F4" s="219"/>
      <c r="G4" s="233"/>
    </row>
    <row r="5" spans="1:7" ht="21.65" customHeight="1" x14ac:dyDescent="0.3">
      <c r="A5" s="217"/>
      <c r="B5" s="49" t="s">
        <v>47</v>
      </c>
      <c r="C5" s="234" t="s">
        <v>263</v>
      </c>
      <c r="D5" s="44">
        <v>2</v>
      </c>
      <c r="E5" s="219"/>
      <c r="F5" s="219"/>
      <c r="G5" s="233"/>
    </row>
    <row r="6" spans="1:7" ht="21.65" customHeight="1" x14ac:dyDescent="0.3">
      <c r="A6" s="217"/>
      <c r="B6" s="49" t="s">
        <v>2</v>
      </c>
      <c r="C6" s="235"/>
      <c r="D6" s="44">
        <v>3</v>
      </c>
      <c r="E6" s="219"/>
      <c r="F6" s="219"/>
      <c r="G6" s="233"/>
    </row>
    <row r="7" spans="1:7" ht="18" customHeight="1" x14ac:dyDescent="0.3">
      <c r="A7" s="217"/>
      <c r="B7" s="49" t="s">
        <v>3</v>
      </c>
      <c r="C7" s="234" t="s">
        <v>264</v>
      </c>
      <c r="D7" s="44">
        <v>4</v>
      </c>
      <c r="E7" s="219"/>
      <c r="F7" s="219"/>
      <c r="G7" s="233"/>
    </row>
    <row r="8" spans="1:7" ht="21.65" customHeight="1" x14ac:dyDescent="0.3">
      <c r="A8" s="217"/>
      <c r="B8" s="114" t="s">
        <v>4</v>
      </c>
      <c r="C8" s="236"/>
      <c r="D8" s="128">
        <v>5</v>
      </c>
      <c r="E8" s="219"/>
      <c r="F8" s="219"/>
      <c r="G8" s="233"/>
    </row>
    <row r="9" spans="1:7" ht="22.75" customHeight="1" x14ac:dyDescent="0.3">
      <c r="A9" s="213" t="s">
        <v>5</v>
      </c>
      <c r="B9" s="230" t="s">
        <v>250</v>
      </c>
      <c r="C9" s="231"/>
      <c r="D9" s="232"/>
      <c r="E9" s="124"/>
      <c r="F9" s="130"/>
      <c r="G9" s="131"/>
    </row>
    <row r="10" spans="1:7" ht="14.4" customHeight="1" x14ac:dyDescent="0.3">
      <c r="A10" s="214"/>
      <c r="B10" s="224" t="s">
        <v>87</v>
      </c>
      <c r="C10" s="224"/>
      <c r="D10" s="121">
        <v>2</v>
      </c>
      <c r="E10" s="163"/>
      <c r="F10" s="163"/>
      <c r="G10" s="127"/>
    </row>
    <row r="11" spans="1:7" ht="14.4" customHeight="1" x14ac:dyDescent="0.3">
      <c r="A11" s="214"/>
      <c r="B11" s="225" t="s">
        <v>86</v>
      </c>
      <c r="C11" s="225"/>
      <c r="D11" s="52">
        <v>2</v>
      </c>
      <c r="E11" s="164"/>
      <c r="F11" s="164"/>
      <c r="G11" s="129"/>
    </row>
    <row r="12" spans="1:7" ht="14.4" customHeight="1" x14ac:dyDescent="0.3">
      <c r="A12" s="214"/>
      <c r="B12" s="225" t="s">
        <v>82</v>
      </c>
      <c r="C12" s="225"/>
      <c r="D12" s="52">
        <v>2</v>
      </c>
      <c r="E12" s="164"/>
      <c r="F12" s="164"/>
      <c r="G12" s="129"/>
    </row>
    <row r="13" spans="1:7" ht="14.4" customHeight="1" x14ac:dyDescent="0.3">
      <c r="A13" s="214"/>
      <c r="B13" s="225" t="s">
        <v>83</v>
      </c>
      <c r="C13" s="225"/>
      <c r="D13" s="52">
        <v>2</v>
      </c>
      <c r="E13" s="163"/>
      <c r="F13" s="163"/>
      <c r="G13" s="129"/>
    </row>
    <row r="14" spans="1:7" ht="14.4" customHeight="1" x14ac:dyDescent="0.3">
      <c r="A14" s="215"/>
      <c r="B14" s="225" t="s">
        <v>84</v>
      </c>
      <c r="C14" s="225"/>
      <c r="D14" s="52">
        <v>2</v>
      </c>
      <c r="E14" s="163"/>
      <c r="F14" s="163"/>
      <c r="G14" s="129"/>
    </row>
    <row r="15" spans="1:7" ht="22.75" customHeight="1" x14ac:dyDescent="0.3">
      <c r="A15" s="88">
        <v>1.2</v>
      </c>
      <c r="B15" s="125" t="s">
        <v>48</v>
      </c>
      <c r="C15" s="89"/>
      <c r="D15" s="90">
        <f>SUM(D22,D28,D35,D41)</f>
        <v>30</v>
      </c>
      <c r="E15" s="90">
        <f>SUM(E16:E41)</f>
        <v>0</v>
      </c>
      <c r="F15" s="90">
        <f>SUM(F16:F41)</f>
        <v>0</v>
      </c>
      <c r="G15" s="91"/>
    </row>
    <row r="16" spans="1:7" ht="22.75" customHeight="1" x14ac:dyDescent="0.3">
      <c r="A16" s="216" t="s">
        <v>8</v>
      </c>
      <c r="B16" s="227" t="s">
        <v>49</v>
      </c>
      <c r="C16" s="228"/>
      <c r="D16" s="229"/>
      <c r="E16" s="221"/>
      <c r="F16" s="218"/>
      <c r="G16" s="162" t="s">
        <v>295</v>
      </c>
    </row>
    <row r="17" spans="1:7" ht="14.4" customHeight="1" x14ac:dyDescent="0.3">
      <c r="A17" s="217"/>
      <c r="B17" s="226" t="s">
        <v>88</v>
      </c>
      <c r="C17" s="226"/>
      <c r="D17" s="92">
        <v>1</v>
      </c>
      <c r="E17" s="222"/>
      <c r="F17" s="219"/>
      <c r="G17" s="254"/>
    </row>
    <row r="18" spans="1:7" ht="14.4" customHeight="1" x14ac:dyDescent="0.3">
      <c r="A18" s="217"/>
      <c r="B18" s="226" t="s">
        <v>89</v>
      </c>
      <c r="C18" s="226"/>
      <c r="D18" s="92">
        <v>2</v>
      </c>
      <c r="E18" s="222"/>
      <c r="F18" s="219"/>
      <c r="G18" s="254"/>
    </row>
    <row r="19" spans="1:7" ht="14.4" customHeight="1" x14ac:dyDescent="0.3">
      <c r="A19" s="217"/>
      <c r="B19" s="226" t="s">
        <v>50</v>
      </c>
      <c r="C19" s="226"/>
      <c r="D19" s="92">
        <v>4</v>
      </c>
      <c r="E19" s="222"/>
      <c r="F19" s="219"/>
      <c r="G19" s="254"/>
    </row>
    <row r="20" spans="1:7" ht="14.4" customHeight="1" x14ac:dyDescent="0.3">
      <c r="A20" s="217"/>
      <c r="B20" s="226" t="s">
        <v>51</v>
      </c>
      <c r="C20" s="226"/>
      <c r="D20" s="92">
        <v>6</v>
      </c>
      <c r="E20" s="222"/>
      <c r="F20" s="219"/>
      <c r="G20" s="254"/>
    </row>
    <row r="21" spans="1:7" ht="14.4" customHeight="1" x14ac:dyDescent="0.3">
      <c r="A21" s="217"/>
      <c r="B21" s="226" t="s">
        <v>52</v>
      </c>
      <c r="C21" s="226"/>
      <c r="D21" s="92">
        <v>8</v>
      </c>
      <c r="E21" s="222"/>
      <c r="F21" s="219"/>
      <c r="G21" s="254"/>
    </row>
    <row r="22" spans="1:7" ht="14.4" customHeight="1" x14ac:dyDescent="0.3">
      <c r="A22" s="217"/>
      <c r="B22" s="253" t="s">
        <v>291</v>
      </c>
      <c r="C22" s="253"/>
      <c r="D22" s="92">
        <v>10</v>
      </c>
      <c r="E22" s="223"/>
      <c r="F22" s="220"/>
      <c r="G22" s="255"/>
    </row>
    <row r="23" spans="1:7" ht="22.75" customHeight="1" x14ac:dyDescent="0.3">
      <c r="A23" s="217" t="s">
        <v>6</v>
      </c>
      <c r="B23" s="227" t="s">
        <v>85</v>
      </c>
      <c r="C23" s="228"/>
      <c r="D23" s="229"/>
      <c r="E23" s="221"/>
      <c r="F23" s="218"/>
      <c r="G23" s="162" t="s">
        <v>296</v>
      </c>
    </row>
    <row r="24" spans="1:7" ht="14.4" customHeight="1" x14ac:dyDescent="0.3">
      <c r="A24" s="217"/>
      <c r="B24" s="237" t="s">
        <v>91</v>
      </c>
      <c r="C24" s="237"/>
      <c r="D24" s="66">
        <v>1</v>
      </c>
      <c r="E24" s="222"/>
      <c r="F24" s="219"/>
      <c r="G24" s="254"/>
    </row>
    <row r="25" spans="1:7" ht="14.4" customHeight="1" x14ac:dyDescent="0.3">
      <c r="A25" s="217"/>
      <c r="B25" s="237" t="s">
        <v>90</v>
      </c>
      <c r="C25" s="237"/>
      <c r="D25" s="66">
        <v>2</v>
      </c>
      <c r="E25" s="222"/>
      <c r="F25" s="219"/>
      <c r="G25" s="254"/>
    </row>
    <row r="26" spans="1:7" ht="14.4" customHeight="1" x14ac:dyDescent="0.3">
      <c r="A26" s="217"/>
      <c r="B26" s="237" t="s">
        <v>92</v>
      </c>
      <c r="C26" s="237"/>
      <c r="D26" s="66">
        <v>3</v>
      </c>
      <c r="E26" s="222"/>
      <c r="F26" s="219"/>
      <c r="G26" s="254"/>
    </row>
    <row r="27" spans="1:7" ht="14.4" customHeight="1" x14ac:dyDescent="0.3">
      <c r="A27" s="217"/>
      <c r="B27" s="237" t="s">
        <v>93</v>
      </c>
      <c r="C27" s="237"/>
      <c r="D27" s="66">
        <v>4</v>
      </c>
      <c r="E27" s="222"/>
      <c r="F27" s="219"/>
      <c r="G27" s="254"/>
    </row>
    <row r="28" spans="1:7" ht="14.4" customHeight="1" x14ac:dyDescent="0.3">
      <c r="A28" s="217"/>
      <c r="B28" s="238" t="s">
        <v>292</v>
      </c>
      <c r="C28" s="238"/>
      <c r="D28" s="120">
        <v>5</v>
      </c>
      <c r="E28" s="223"/>
      <c r="F28" s="220"/>
      <c r="G28" s="255"/>
    </row>
    <row r="29" spans="1:7" ht="22.75" customHeight="1" x14ac:dyDescent="0.3">
      <c r="A29" s="230" t="s">
        <v>7</v>
      </c>
      <c r="B29" s="227" t="s">
        <v>53</v>
      </c>
      <c r="C29" s="228"/>
      <c r="D29" s="229"/>
      <c r="E29" s="243"/>
      <c r="F29" s="218"/>
      <c r="G29" s="162" t="s">
        <v>322</v>
      </c>
    </row>
    <row r="30" spans="1:7" ht="15" customHeight="1" x14ac:dyDescent="0.3">
      <c r="A30" s="230"/>
      <c r="B30" s="246" t="s">
        <v>94</v>
      </c>
      <c r="C30" s="246"/>
      <c r="D30" s="122">
        <v>1</v>
      </c>
      <c r="E30" s="222"/>
      <c r="F30" s="219"/>
      <c r="G30" s="256"/>
    </row>
    <row r="31" spans="1:7" ht="15.75" customHeight="1" x14ac:dyDescent="0.3">
      <c r="A31" s="230"/>
      <c r="B31" s="247" t="s">
        <v>54</v>
      </c>
      <c r="C31" s="247"/>
      <c r="D31" s="66">
        <v>2</v>
      </c>
      <c r="E31" s="222"/>
      <c r="F31" s="219"/>
      <c r="G31" s="239"/>
    </row>
    <row r="32" spans="1:7" ht="13" customHeight="1" x14ac:dyDescent="0.3">
      <c r="A32" s="230"/>
      <c r="B32" s="247" t="s">
        <v>55</v>
      </c>
      <c r="C32" s="247"/>
      <c r="D32" s="66">
        <v>4</v>
      </c>
      <c r="E32" s="222"/>
      <c r="F32" s="219"/>
      <c r="G32" s="239"/>
    </row>
    <row r="33" spans="1:7" ht="14.4" customHeight="1" x14ac:dyDescent="0.3">
      <c r="A33" s="230"/>
      <c r="B33" s="257" t="s">
        <v>56</v>
      </c>
      <c r="C33" s="257"/>
      <c r="D33" s="66">
        <v>6</v>
      </c>
      <c r="E33" s="222"/>
      <c r="F33" s="219"/>
      <c r="G33" s="239"/>
    </row>
    <row r="34" spans="1:7" ht="14.4" customHeight="1" x14ac:dyDescent="0.3">
      <c r="A34" s="230"/>
      <c r="B34" s="257" t="s">
        <v>95</v>
      </c>
      <c r="C34" s="257"/>
      <c r="D34" s="66">
        <v>8</v>
      </c>
      <c r="E34" s="222"/>
      <c r="F34" s="219"/>
      <c r="G34" s="239"/>
    </row>
    <row r="35" spans="1:7" ht="14.4" customHeight="1" x14ac:dyDescent="0.3">
      <c r="A35" s="230"/>
      <c r="B35" s="257" t="s">
        <v>293</v>
      </c>
      <c r="C35" s="257"/>
      <c r="D35" s="66">
        <v>10</v>
      </c>
      <c r="E35" s="222"/>
      <c r="F35" s="219"/>
      <c r="G35" s="240"/>
    </row>
    <row r="36" spans="1:7" ht="22.75" customHeight="1" x14ac:dyDescent="0.3">
      <c r="A36" s="217" t="s">
        <v>70</v>
      </c>
      <c r="B36" s="248" t="s">
        <v>210</v>
      </c>
      <c r="C36" s="249"/>
      <c r="D36" s="250"/>
      <c r="E36" s="241"/>
      <c r="F36" s="241"/>
      <c r="G36" s="242"/>
    </row>
    <row r="37" spans="1:7" ht="13.75" customHeight="1" x14ac:dyDescent="0.3">
      <c r="A37" s="217"/>
      <c r="B37" s="56" t="s">
        <v>1</v>
      </c>
      <c r="C37" s="244" t="s">
        <v>260</v>
      </c>
      <c r="D37" s="45">
        <v>1</v>
      </c>
      <c r="E37" s="241"/>
      <c r="F37" s="241"/>
      <c r="G37" s="242"/>
    </row>
    <row r="38" spans="1:7" x14ac:dyDescent="0.3">
      <c r="A38" s="217"/>
      <c r="B38" s="56" t="s">
        <v>265</v>
      </c>
      <c r="C38" s="245"/>
      <c r="D38" s="45">
        <v>2</v>
      </c>
      <c r="E38" s="241"/>
      <c r="F38" s="241"/>
      <c r="G38" s="242"/>
    </row>
    <row r="39" spans="1:7" x14ac:dyDescent="0.3">
      <c r="A39" s="217"/>
      <c r="B39" s="56" t="s">
        <v>2</v>
      </c>
      <c r="C39" s="244" t="s">
        <v>261</v>
      </c>
      <c r="D39" s="45">
        <v>3</v>
      </c>
      <c r="E39" s="241"/>
      <c r="F39" s="241"/>
      <c r="G39" s="242"/>
    </row>
    <row r="40" spans="1:7" x14ac:dyDescent="0.3">
      <c r="A40" s="217"/>
      <c r="B40" s="56" t="s">
        <v>3</v>
      </c>
      <c r="C40" s="245"/>
      <c r="D40" s="45">
        <v>4</v>
      </c>
      <c r="E40" s="241"/>
      <c r="F40" s="241"/>
      <c r="G40" s="242"/>
    </row>
    <row r="41" spans="1:7" ht="26" x14ac:dyDescent="0.3">
      <c r="A41" s="217"/>
      <c r="B41" s="56" t="s">
        <v>4</v>
      </c>
      <c r="C41" s="56" t="s">
        <v>262</v>
      </c>
      <c r="D41" s="45">
        <v>5</v>
      </c>
      <c r="E41" s="241"/>
      <c r="F41" s="241"/>
      <c r="G41" s="242"/>
    </row>
    <row r="42" spans="1:7" ht="26.4" customHeight="1" x14ac:dyDescent="0.3">
      <c r="A42" s="151" t="s">
        <v>14</v>
      </c>
      <c r="B42" s="152"/>
      <c r="C42" s="152"/>
      <c r="D42" s="153"/>
      <c r="E42" s="153"/>
      <c r="F42" s="153"/>
      <c r="G42" s="154"/>
    </row>
    <row r="43" spans="1:7" ht="22.75" customHeight="1" x14ac:dyDescent="0.3">
      <c r="A43" s="79">
        <v>1.3</v>
      </c>
      <c r="B43" s="126" t="s">
        <v>59</v>
      </c>
      <c r="C43" s="80"/>
      <c r="D43" s="81">
        <f>SUM(D49)</f>
        <v>5</v>
      </c>
      <c r="E43" s="165">
        <f>SUM(E44)</f>
        <v>0</v>
      </c>
      <c r="F43" s="165">
        <f>SUM(F44)</f>
        <v>0</v>
      </c>
      <c r="G43" s="113"/>
    </row>
    <row r="44" spans="1:7" ht="25.75" customHeight="1" x14ac:dyDescent="0.3">
      <c r="A44" s="230" t="s">
        <v>227</v>
      </c>
      <c r="B44" s="227" t="s">
        <v>60</v>
      </c>
      <c r="C44" s="228"/>
      <c r="D44" s="229"/>
      <c r="E44" s="252"/>
      <c r="F44" s="251"/>
      <c r="G44" s="162" t="s">
        <v>298</v>
      </c>
    </row>
    <row r="45" spans="1:7" ht="13.75" customHeight="1" x14ac:dyDescent="0.3">
      <c r="A45" s="230"/>
      <c r="B45" s="226" t="s">
        <v>61</v>
      </c>
      <c r="C45" s="226"/>
      <c r="D45" s="45">
        <v>1</v>
      </c>
      <c r="E45" s="252"/>
      <c r="F45" s="251"/>
      <c r="G45" s="239"/>
    </row>
    <row r="46" spans="1:7" ht="14.4" customHeight="1" x14ac:dyDescent="0.3">
      <c r="A46" s="230"/>
      <c r="B46" s="226" t="s">
        <v>62</v>
      </c>
      <c r="C46" s="226"/>
      <c r="D46" s="45">
        <v>2</v>
      </c>
      <c r="E46" s="252"/>
      <c r="F46" s="251"/>
      <c r="G46" s="239"/>
    </row>
    <row r="47" spans="1:7" ht="13.75" customHeight="1" x14ac:dyDescent="0.3">
      <c r="A47" s="230"/>
      <c r="B47" s="226" t="s">
        <v>63</v>
      </c>
      <c r="C47" s="226"/>
      <c r="D47" s="45">
        <v>3</v>
      </c>
      <c r="E47" s="252"/>
      <c r="F47" s="251"/>
      <c r="G47" s="239"/>
    </row>
    <row r="48" spans="1:7" ht="14.4" customHeight="1" x14ac:dyDescent="0.3">
      <c r="A48" s="230"/>
      <c r="B48" s="226" t="s">
        <v>64</v>
      </c>
      <c r="C48" s="226"/>
      <c r="D48" s="45">
        <v>4</v>
      </c>
      <c r="E48" s="252"/>
      <c r="F48" s="251"/>
      <c r="G48" s="239"/>
    </row>
    <row r="49" spans="1:7" ht="14.4" customHeight="1" x14ac:dyDescent="0.3">
      <c r="A49" s="230"/>
      <c r="B49" s="226" t="s">
        <v>65</v>
      </c>
      <c r="C49" s="226"/>
      <c r="D49" s="45">
        <v>5</v>
      </c>
      <c r="E49" s="252"/>
      <c r="F49" s="251"/>
      <c r="G49" s="240"/>
    </row>
    <row r="51" spans="1:7" x14ac:dyDescent="0.3">
      <c r="C51" s="145" t="s">
        <v>316</v>
      </c>
      <c r="D51" s="146">
        <f>SUM(D2,D15,D43)</f>
        <v>50</v>
      </c>
      <c r="E51" s="147">
        <f>SUM(E2,E15,E43)</f>
        <v>0</v>
      </c>
      <c r="F51" s="147">
        <f>SUM(F2,F15,F43)</f>
        <v>0</v>
      </c>
    </row>
  </sheetData>
  <sheetProtection selectLockedCells="1"/>
  <customSheetViews>
    <customSheetView guid="{2D3CA9AA-C600-446B-B229-FAFA710A3DBA}" showPageBreaks="1" showGridLines="0" view="pageLayout" showRuler="0">
      <selection activeCell="C3" sqref="C3"/>
      <pageMargins left="0.25" right="0.25" top="0.75" bottom="0.75" header="0.3" footer="0.3"/>
      <pageSetup paperSize="9" orientation="portrait" r:id="rId1"/>
      <headerFooter>
        <oddHeader>&amp;L&amp;"-,Bold"&amp;12PART 1 DESIGN AND LANDSCAPING&amp;R&amp;"-,Bold"&amp;12LEAF  
ASSESSMENT CRITERIA FOR NEW DEVELOPMENT</oddHeader>
        <oddFooter>&amp;L&amp;9Version 2.0&amp;C&amp;9Updated 26 April 2020</oddFooter>
      </headerFooter>
    </customSheetView>
  </customSheetViews>
  <mergeCells count="64">
    <mergeCell ref="G30:G35"/>
    <mergeCell ref="B32:C32"/>
    <mergeCell ref="B33:C33"/>
    <mergeCell ref="B34:C34"/>
    <mergeCell ref="B35:C35"/>
    <mergeCell ref="B22:C22"/>
    <mergeCell ref="B25:C25"/>
    <mergeCell ref="B26:C26"/>
    <mergeCell ref="B24:C24"/>
    <mergeCell ref="G17:G22"/>
    <mergeCell ref="G24:G28"/>
    <mergeCell ref="F44:F49"/>
    <mergeCell ref="E44:E49"/>
    <mergeCell ref="B46:C46"/>
    <mergeCell ref="B47:C47"/>
    <mergeCell ref="B48:C48"/>
    <mergeCell ref="B49:C49"/>
    <mergeCell ref="B45:C45"/>
    <mergeCell ref="G45:G49"/>
    <mergeCell ref="A36:A41"/>
    <mergeCell ref="F36:F41"/>
    <mergeCell ref="G36:G41"/>
    <mergeCell ref="E29:E35"/>
    <mergeCell ref="A29:A35"/>
    <mergeCell ref="F29:F35"/>
    <mergeCell ref="E36:E41"/>
    <mergeCell ref="C39:C40"/>
    <mergeCell ref="C37:C38"/>
    <mergeCell ref="B30:C30"/>
    <mergeCell ref="B31:C31"/>
    <mergeCell ref="B29:D29"/>
    <mergeCell ref="B36:D36"/>
    <mergeCell ref="B44:D44"/>
    <mergeCell ref="A44:A49"/>
    <mergeCell ref="A23:A28"/>
    <mergeCell ref="F23:F28"/>
    <mergeCell ref="E23:E28"/>
    <mergeCell ref="B27:C27"/>
    <mergeCell ref="B28:C28"/>
    <mergeCell ref="B23:D23"/>
    <mergeCell ref="B21:C21"/>
    <mergeCell ref="A3:A8"/>
    <mergeCell ref="F3:F8"/>
    <mergeCell ref="G3:G8"/>
    <mergeCell ref="C5:C6"/>
    <mergeCell ref="C7:C8"/>
    <mergeCell ref="E3:E8"/>
    <mergeCell ref="B3:D3"/>
    <mergeCell ref="A1:C1"/>
    <mergeCell ref="A9:A14"/>
    <mergeCell ref="A16:A22"/>
    <mergeCell ref="F16:F22"/>
    <mergeCell ref="E16:E22"/>
    <mergeCell ref="B10:C10"/>
    <mergeCell ref="B11:C11"/>
    <mergeCell ref="B12:C12"/>
    <mergeCell ref="B13:C13"/>
    <mergeCell ref="B14:C14"/>
    <mergeCell ref="B17:C17"/>
    <mergeCell ref="B18:C18"/>
    <mergeCell ref="B19:C19"/>
    <mergeCell ref="B16:D16"/>
    <mergeCell ref="B9:D9"/>
    <mergeCell ref="B20:C20"/>
  </mergeCells>
  <conditionalFormatting sqref="E3:F8 E10:F14 E16:F41 G30:G35 G24:G28 G17:G22 E44:F49 G45:G49">
    <cfRule type="containsBlanks" dxfId="11" priority="2">
      <formula>LEN(TRIM(E3))=0</formula>
    </cfRule>
  </conditionalFormatting>
  <pageMargins left="0.25" right="0.25" top="0.75" bottom="0.75" header="0.3" footer="0.3"/>
  <pageSetup paperSize="9" scale="94" orientation="portrait" r:id="rId2"/>
  <headerFooter>
    <oddHeader>&amp;L&amp;"-,Bold"&amp;K000000LEAF ASSESSMENT 
NEW DEVELOPMENT&amp;R&amp;"-,Bold"PART 1 
DESIGN AND LANDSCAPE</oddHeader>
    <oddFooter>&amp;L&amp;9Version 2.3&amp;C&amp;9Updated Dec 22</oddFooter>
  </headerFooter>
  <rowBreaks count="1" manualBreakCount="1">
    <brk id="41"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29"/>
  <sheetViews>
    <sheetView showGridLines="0" showRuler="0" view="pageBreakPreview" topLeftCell="A22" zoomScaleNormal="100" zoomScaleSheetLayoutView="100" workbookViewId="0">
      <selection activeCell="C20" sqref="C20"/>
    </sheetView>
  </sheetViews>
  <sheetFormatPr defaultColWidth="9.1796875" defaultRowHeight="13" x14ac:dyDescent="0.3"/>
  <cols>
    <col min="1" max="1" width="4.08984375" style="22" customWidth="1"/>
    <col min="2" max="2" width="9.90625" style="32" customWidth="1"/>
    <col min="3" max="3" width="43.54296875" style="17" customWidth="1"/>
    <col min="4" max="4" width="4.1796875" style="23" customWidth="1"/>
    <col min="5" max="5" width="9.36328125" style="118" customWidth="1"/>
    <col min="6" max="6" width="8.81640625" style="118" customWidth="1"/>
    <col min="7" max="7" width="21" style="103" customWidth="1"/>
    <col min="8" max="16384" width="9.1796875" style="17"/>
  </cols>
  <sheetData>
    <row r="1" spans="1:7" s="24" customFormat="1" ht="27" customHeight="1" x14ac:dyDescent="0.35">
      <c r="A1" s="75" t="s">
        <v>13</v>
      </c>
      <c r="B1" s="93"/>
      <c r="C1" s="76"/>
      <c r="D1" s="78" t="s">
        <v>12</v>
      </c>
      <c r="E1" s="167" t="s">
        <v>168</v>
      </c>
      <c r="F1" s="167" t="s">
        <v>169</v>
      </c>
      <c r="G1" s="204" t="s">
        <v>0</v>
      </c>
    </row>
    <row r="2" spans="1:7" s="67" customFormat="1" ht="22.75" customHeight="1" x14ac:dyDescent="0.35">
      <c r="A2" s="84">
        <v>2.1</v>
      </c>
      <c r="B2" s="85" t="s">
        <v>67</v>
      </c>
      <c r="C2" s="86"/>
      <c r="D2" s="81">
        <f>SUM(D5,D11)</f>
        <v>7</v>
      </c>
      <c r="E2" s="81">
        <f>SUM(E3:E11)</f>
        <v>0</v>
      </c>
      <c r="F2" s="81">
        <f>SUM(F3:F11)</f>
        <v>0</v>
      </c>
      <c r="G2" s="82"/>
    </row>
    <row r="3" spans="1:7" ht="21.65" customHeight="1" x14ac:dyDescent="0.35">
      <c r="A3" s="216" t="s">
        <v>15</v>
      </c>
      <c r="B3" s="264" t="s">
        <v>195</v>
      </c>
      <c r="C3" s="211"/>
      <c r="D3" s="212"/>
      <c r="E3" s="219"/>
      <c r="F3" s="219"/>
      <c r="G3" s="233"/>
    </row>
    <row r="4" spans="1:7" ht="26" x14ac:dyDescent="0.3">
      <c r="A4" s="216"/>
      <c r="B4" s="74" t="s">
        <v>1</v>
      </c>
      <c r="C4" s="74" t="s">
        <v>180</v>
      </c>
      <c r="D4" s="43">
        <v>1</v>
      </c>
      <c r="E4" s="219"/>
      <c r="F4" s="219"/>
      <c r="G4" s="233"/>
    </row>
    <row r="5" spans="1:7" ht="26" x14ac:dyDescent="0.3">
      <c r="A5" s="217"/>
      <c r="B5" s="49" t="s">
        <v>2</v>
      </c>
      <c r="C5" s="49" t="s">
        <v>266</v>
      </c>
      <c r="D5" s="44">
        <v>2</v>
      </c>
      <c r="E5" s="219"/>
      <c r="F5" s="219"/>
      <c r="G5" s="233"/>
    </row>
    <row r="6" spans="1:7" ht="21.65" customHeight="1" x14ac:dyDescent="0.35">
      <c r="A6" s="270" t="s">
        <v>16</v>
      </c>
      <c r="B6" s="263" t="s">
        <v>219</v>
      </c>
      <c r="C6" s="211"/>
      <c r="D6" s="212"/>
      <c r="E6" s="218"/>
      <c r="F6" s="218"/>
      <c r="G6" s="261"/>
    </row>
    <row r="7" spans="1:7" x14ac:dyDescent="0.3">
      <c r="A7" s="214"/>
      <c r="B7" s="57" t="s">
        <v>1</v>
      </c>
      <c r="C7" s="49" t="s">
        <v>194</v>
      </c>
      <c r="D7" s="52">
        <v>1</v>
      </c>
      <c r="E7" s="219"/>
      <c r="F7" s="219"/>
      <c r="G7" s="233"/>
    </row>
    <row r="8" spans="1:7" x14ac:dyDescent="0.3">
      <c r="A8" s="214"/>
      <c r="B8" s="57" t="s">
        <v>47</v>
      </c>
      <c r="C8" s="234" t="s">
        <v>193</v>
      </c>
      <c r="D8" s="52">
        <v>2</v>
      </c>
      <c r="E8" s="219"/>
      <c r="F8" s="219"/>
      <c r="G8" s="233"/>
    </row>
    <row r="9" spans="1:7" x14ac:dyDescent="0.3">
      <c r="A9" s="214"/>
      <c r="B9" s="57" t="s">
        <v>2</v>
      </c>
      <c r="C9" s="235"/>
      <c r="D9" s="52">
        <v>3</v>
      </c>
      <c r="E9" s="219"/>
      <c r="F9" s="219"/>
      <c r="G9" s="233"/>
    </row>
    <row r="10" spans="1:7" x14ac:dyDescent="0.3">
      <c r="A10" s="214"/>
      <c r="B10" s="57" t="s">
        <v>3</v>
      </c>
      <c r="C10" s="234" t="s">
        <v>192</v>
      </c>
      <c r="D10" s="52">
        <v>4</v>
      </c>
      <c r="E10" s="219"/>
      <c r="F10" s="219"/>
      <c r="G10" s="233"/>
    </row>
    <row r="11" spans="1:7" x14ac:dyDescent="0.3">
      <c r="A11" s="215"/>
      <c r="B11" s="57" t="s">
        <v>4</v>
      </c>
      <c r="C11" s="235"/>
      <c r="D11" s="52">
        <v>5</v>
      </c>
      <c r="E11" s="220"/>
      <c r="F11" s="220"/>
      <c r="G11" s="262"/>
    </row>
    <row r="12" spans="1:7" ht="27" customHeight="1" x14ac:dyDescent="0.3">
      <c r="A12" s="151" t="s">
        <v>14</v>
      </c>
      <c r="B12" s="152"/>
      <c r="C12" s="152"/>
      <c r="D12" s="153"/>
      <c r="E12" s="153"/>
      <c r="F12" s="153"/>
      <c r="G12" s="154"/>
    </row>
    <row r="13" spans="1:7" x14ac:dyDescent="0.3">
      <c r="A13" s="271">
        <v>2.2000000000000002</v>
      </c>
      <c r="B13" s="168" t="s">
        <v>80</v>
      </c>
      <c r="C13" s="169"/>
      <c r="D13" s="273">
        <f>D20</f>
        <v>5</v>
      </c>
      <c r="E13" s="265">
        <f>SUM(E15)</f>
        <v>0</v>
      </c>
      <c r="F13" s="265">
        <f>SUM(F15)</f>
        <v>0</v>
      </c>
      <c r="G13" s="275"/>
    </row>
    <row r="14" spans="1:7" x14ac:dyDescent="0.3">
      <c r="A14" s="272"/>
      <c r="B14" s="170" t="s">
        <v>81</v>
      </c>
      <c r="C14" s="171"/>
      <c r="D14" s="274"/>
      <c r="E14" s="266"/>
      <c r="F14" s="266"/>
      <c r="G14" s="276"/>
    </row>
    <row r="15" spans="1:7" ht="21.65" customHeight="1" x14ac:dyDescent="0.3">
      <c r="A15" s="277" t="s">
        <v>17</v>
      </c>
      <c r="B15" s="227" t="s">
        <v>80</v>
      </c>
      <c r="C15" s="228"/>
      <c r="D15" s="229"/>
      <c r="E15" s="218"/>
      <c r="F15" s="218"/>
      <c r="G15" s="258"/>
    </row>
    <row r="16" spans="1:7" x14ac:dyDescent="0.3">
      <c r="A16" s="278"/>
      <c r="B16" s="63" t="s">
        <v>1</v>
      </c>
      <c r="C16" s="234" t="s">
        <v>196</v>
      </c>
      <c r="D16" s="59">
        <v>1</v>
      </c>
      <c r="E16" s="219"/>
      <c r="F16" s="219"/>
      <c r="G16" s="259"/>
    </row>
    <row r="17" spans="1:7" ht="13" customHeight="1" x14ac:dyDescent="0.3">
      <c r="A17" s="278"/>
      <c r="B17" s="63" t="s">
        <v>47</v>
      </c>
      <c r="C17" s="235"/>
      <c r="D17" s="59">
        <v>2</v>
      </c>
      <c r="E17" s="219"/>
      <c r="F17" s="219"/>
      <c r="G17" s="259"/>
    </row>
    <row r="18" spans="1:7" ht="18" customHeight="1" x14ac:dyDescent="0.3">
      <c r="A18" s="278"/>
      <c r="B18" s="63" t="s">
        <v>2</v>
      </c>
      <c r="C18" s="234" t="s">
        <v>326</v>
      </c>
      <c r="D18" s="59">
        <v>3</v>
      </c>
      <c r="E18" s="219"/>
      <c r="F18" s="219"/>
      <c r="G18" s="259"/>
    </row>
    <row r="19" spans="1:7" ht="20" customHeight="1" x14ac:dyDescent="0.3">
      <c r="A19" s="278"/>
      <c r="B19" s="63" t="s">
        <v>3</v>
      </c>
      <c r="C19" s="235"/>
      <c r="D19" s="59">
        <v>4</v>
      </c>
      <c r="E19" s="219"/>
      <c r="F19" s="219"/>
      <c r="G19" s="259"/>
    </row>
    <row r="20" spans="1:7" ht="52" x14ac:dyDescent="0.3">
      <c r="A20" s="279"/>
      <c r="B20" s="104" t="s">
        <v>4</v>
      </c>
      <c r="C20" s="50" t="s">
        <v>324</v>
      </c>
      <c r="D20" s="59">
        <v>5</v>
      </c>
      <c r="E20" s="220"/>
      <c r="F20" s="220"/>
      <c r="G20" s="260"/>
    </row>
    <row r="21" spans="1:7" s="135" customFormat="1" ht="22.75" customHeight="1" x14ac:dyDescent="0.35">
      <c r="A21" s="79">
        <v>2.2999999999999998</v>
      </c>
      <c r="B21" s="126" t="s">
        <v>66</v>
      </c>
      <c r="C21" s="140"/>
      <c r="D21" s="81">
        <f>SUM(D24,D27)</f>
        <v>4</v>
      </c>
      <c r="E21" s="165">
        <f>SUM(E22:E27)</f>
        <v>0</v>
      </c>
      <c r="F21" s="165">
        <f>SUM(F22:F27)</f>
        <v>0</v>
      </c>
      <c r="G21" s="172"/>
    </row>
    <row r="22" spans="1:7" ht="21.65" customHeight="1" x14ac:dyDescent="0.3">
      <c r="A22" s="267" t="s">
        <v>173</v>
      </c>
      <c r="B22" s="227" t="s">
        <v>110</v>
      </c>
      <c r="C22" s="228"/>
      <c r="D22" s="229"/>
      <c r="E22" s="218"/>
      <c r="F22" s="218"/>
      <c r="G22" s="258"/>
    </row>
    <row r="23" spans="1:7" ht="26" x14ac:dyDescent="0.3">
      <c r="A23" s="268"/>
      <c r="B23" s="58" t="s">
        <v>1</v>
      </c>
      <c r="C23" s="83" t="s">
        <v>197</v>
      </c>
      <c r="D23" s="59">
        <v>1</v>
      </c>
      <c r="E23" s="219"/>
      <c r="F23" s="219"/>
      <c r="G23" s="259"/>
    </row>
    <row r="24" spans="1:7" ht="39" x14ac:dyDescent="0.3">
      <c r="A24" s="269"/>
      <c r="B24" s="60" t="s">
        <v>2</v>
      </c>
      <c r="C24" s="83" t="s">
        <v>189</v>
      </c>
      <c r="D24" s="59">
        <v>2</v>
      </c>
      <c r="E24" s="220"/>
      <c r="F24" s="220"/>
      <c r="G24" s="260"/>
    </row>
    <row r="25" spans="1:7" ht="21.65" customHeight="1" x14ac:dyDescent="0.3">
      <c r="A25" s="267" t="s">
        <v>174</v>
      </c>
      <c r="B25" s="227" t="s">
        <v>190</v>
      </c>
      <c r="C25" s="228"/>
      <c r="D25" s="229"/>
      <c r="E25" s="218"/>
      <c r="F25" s="218"/>
      <c r="G25" s="258"/>
    </row>
    <row r="26" spans="1:7" ht="26" x14ac:dyDescent="0.3">
      <c r="A26" s="268"/>
      <c r="B26" s="58" t="s">
        <v>1</v>
      </c>
      <c r="C26" s="83" t="s">
        <v>191</v>
      </c>
      <c r="D26" s="59">
        <v>1</v>
      </c>
      <c r="E26" s="219"/>
      <c r="F26" s="219"/>
      <c r="G26" s="259"/>
    </row>
    <row r="27" spans="1:7" ht="52" x14ac:dyDescent="0.3">
      <c r="A27" s="269"/>
      <c r="B27" s="60" t="s">
        <v>2</v>
      </c>
      <c r="C27" s="83" t="s">
        <v>325</v>
      </c>
      <c r="D27" s="59">
        <v>2</v>
      </c>
      <c r="E27" s="220"/>
      <c r="F27" s="220"/>
      <c r="G27" s="260"/>
    </row>
    <row r="28" spans="1:7" x14ac:dyDescent="0.3">
      <c r="A28" s="94"/>
      <c r="B28" s="96"/>
      <c r="C28" s="95"/>
      <c r="D28" s="97"/>
      <c r="E28" s="98"/>
      <c r="F28" s="98"/>
      <c r="G28" s="99"/>
    </row>
    <row r="29" spans="1:7" x14ac:dyDescent="0.3">
      <c r="A29" s="100"/>
      <c r="B29" s="102"/>
      <c r="C29" s="145" t="s">
        <v>317</v>
      </c>
      <c r="D29" s="146">
        <f>SUM(D2,D13,D21)</f>
        <v>16</v>
      </c>
      <c r="E29" s="147">
        <f>SUM(E2,E13,E21,)</f>
        <v>0</v>
      </c>
      <c r="F29" s="147">
        <f>SUM(F2,F13,F21,)</f>
        <v>0</v>
      </c>
    </row>
  </sheetData>
  <sheetProtection selectLockedCells="1"/>
  <customSheetViews>
    <customSheetView guid="{2D3CA9AA-C600-446B-B229-FAFA710A3DBA}" showPageBreaks="1" showGridLines="0" view="pageLayout" showRuler="0">
      <selection activeCell="H2" sqref="H2"/>
      <pageMargins left="0.25" right="0.25" top="0.75" bottom="0.75" header="0.3" footer="0.3"/>
      <pageSetup paperSize="9" orientation="portrait" r:id="rId1"/>
      <headerFooter>
        <oddHeader>&amp;L&amp;"-,Bold"&amp;12PART 2 COMMUNITY WELLBEING AND ENGAGEMENT&amp;R&amp;"-,Bold"&amp;12LEAF ASSESSMENT CRITERIA FOR NEW DEVELOPMENT</oddHeader>
        <oddFooter>&amp;L&amp;9Version 2.0&amp;C&amp;9Updated 26 April 2020</oddFooter>
      </headerFooter>
    </customSheetView>
  </customSheetViews>
  <mergeCells count="34">
    <mergeCell ref="E13:E14"/>
    <mergeCell ref="E15:E20"/>
    <mergeCell ref="G25:G27"/>
    <mergeCell ref="A3:A5"/>
    <mergeCell ref="A25:A27"/>
    <mergeCell ref="A22:A24"/>
    <mergeCell ref="F22:F24"/>
    <mergeCell ref="F25:F27"/>
    <mergeCell ref="A6:A11"/>
    <mergeCell ref="G22:G24"/>
    <mergeCell ref="A13:A14"/>
    <mergeCell ref="D13:D14"/>
    <mergeCell ref="F13:F14"/>
    <mergeCell ref="G13:G14"/>
    <mergeCell ref="A15:A20"/>
    <mergeCell ref="F3:F5"/>
    <mergeCell ref="G3:G5"/>
    <mergeCell ref="F6:F11"/>
    <mergeCell ref="G6:G11"/>
    <mergeCell ref="C10:C11"/>
    <mergeCell ref="C8:C9"/>
    <mergeCell ref="E3:E5"/>
    <mergeCell ref="E6:E11"/>
    <mergeCell ref="B6:D6"/>
    <mergeCell ref="B3:D3"/>
    <mergeCell ref="E22:E24"/>
    <mergeCell ref="E25:E27"/>
    <mergeCell ref="G15:G20"/>
    <mergeCell ref="F15:F20"/>
    <mergeCell ref="C18:C19"/>
    <mergeCell ref="C16:C17"/>
    <mergeCell ref="B22:D22"/>
    <mergeCell ref="B15:D15"/>
    <mergeCell ref="B25:D25"/>
  </mergeCells>
  <conditionalFormatting sqref="E3:F11 E15:F20 E22:F27">
    <cfRule type="containsBlanks" dxfId="10" priority="2">
      <formula>LEN(TRIM(E3))=0</formula>
    </cfRule>
  </conditionalFormatting>
  <pageMargins left="0.25" right="0.25" top="0.75" bottom="0.75" header="0.3" footer="0.3"/>
  <pageSetup paperSize="9" scale="98" orientation="portrait" r:id="rId2"/>
  <headerFooter>
    <oddHeader>&amp;L&amp;"-,Bold"LEAF ASSESSMENT
NEW DEVELOPMENT&amp;R&amp;"-,Bold"PART 2 
COMMUNITY WELLBEING AND ENGAGEMENT</oddHeader>
    <oddFooter>&amp;L&amp;9Version 2.3&amp;C&amp;9Updated Dec 22</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40"/>
  <sheetViews>
    <sheetView showGridLines="0" showRuler="0" view="pageBreakPreview" zoomScaleNormal="100" zoomScaleSheetLayoutView="100" zoomScalePageLayoutView="110" workbookViewId="0">
      <selection activeCell="B2" sqref="B2:C2"/>
    </sheetView>
  </sheetViews>
  <sheetFormatPr defaultColWidth="9.1796875" defaultRowHeight="13" x14ac:dyDescent="0.3"/>
  <cols>
    <col min="1" max="1" width="4.1796875" style="100" customWidth="1"/>
    <col min="2" max="2" width="10.08984375" style="101" customWidth="1"/>
    <col min="3" max="3" width="45.1796875" style="101" customWidth="1"/>
    <col min="4" max="4" width="4.6328125" style="117" customWidth="1"/>
    <col min="5" max="5" width="9.54296875" style="118" customWidth="1"/>
    <col min="6" max="6" width="9.36328125" style="118" customWidth="1"/>
    <col min="7" max="7" width="22.90625" style="103" customWidth="1"/>
    <col min="8" max="16384" width="9.1796875" style="101"/>
  </cols>
  <sheetData>
    <row r="1" spans="1:7" s="116" customFormat="1" ht="27" customHeight="1" x14ac:dyDescent="0.35">
      <c r="A1" s="75" t="s">
        <v>13</v>
      </c>
      <c r="B1" s="77"/>
      <c r="C1" s="77"/>
      <c r="D1" s="78" t="s">
        <v>12</v>
      </c>
      <c r="E1" s="167" t="s">
        <v>168</v>
      </c>
      <c r="F1" s="167" t="s">
        <v>169</v>
      </c>
      <c r="G1" s="204" t="s">
        <v>0</v>
      </c>
    </row>
    <row r="2" spans="1:7" s="138" customFormat="1" ht="22.75" customHeight="1" x14ac:dyDescent="0.35">
      <c r="A2" s="84">
        <v>3.1</v>
      </c>
      <c r="B2" s="280" t="s">
        <v>25</v>
      </c>
      <c r="C2" s="281"/>
      <c r="D2" s="81">
        <f>SUM(D6,D9,D13,D16)</f>
        <v>10</v>
      </c>
      <c r="E2" s="81">
        <f>SUM(E3:E16)</f>
        <v>0</v>
      </c>
      <c r="F2" s="81">
        <f>SUM(F3:F16)</f>
        <v>0</v>
      </c>
      <c r="G2" s="82"/>
    </row>
    <row r="3" spans="1:7" ht="22.75" customHeight="1" x14ac:dyDescent="0.3">
      <c r="A3" s="216" t="s">
        <v>18</v>
      </c>
      <c r="B3" s="227" t="s">
        <v>215</v>
      </c>
      <c r="C3" s="228"/>
      <c r="D3" s="229"/>
      <c r="E3" s="222"/>
      <c r="F3" s="219"/>
      <c r="G3" s="162" t="s">
        <v>297</v>
      </c>
    </row>
    <row r="4" spans="1:7" ht="13.75" customHeight="1" x14ac:dyDescent="0.3">
      <c r="A4" s="216"/>
      <c r="B4" s="282" t="s">
        <v>236</v>
      </c>
      <c r="C4" s="283"/>
      <c r="D4" s="43">
        <v>1</v>
      </c>
      <c r="E4" s="222"/>
      <c r="F4" s="219"/>
      <c r="G4" s="254"/>
    </row>
    <row r="5" spans="1:7" ht="13.75" customHeight="1" x14ac:dyDescent="0.3">
      <c r="A5" s="216"/>
      <c r="B5" s="295" t="s">
        <v>303</v>
      </c>
      <c r="C5" s="296"/>
      <c r="D5" s="43">
        <v>2</v>
      </c>
      <c r="E5" s="222"/>
      <c r="F5" s="219"/>
      <c r="G5" s="254"/>
    </row>
    <row r="6" spans="1:7" x14ac:dyDescent="0.3">
      <c r="A6" s="216"/>
      <c r="B6" s="295" t="s">
        <v>237</v>
      </c>
      <c r="C6" s="296"/>
      <c r="D6" s="43">
        <v>3</v>
      </c>
      <c r="E6" s="222"/>
      <c r="F6" s="219"/>
      <c r="G6" s="255"/>
    </row>
    <row r="7" spans="1:7" ht="22.75" customHeight="1" x14ac:dyDescent="0.3">
      <c r="A7" s="216" t="s">
        <v>19</v>
      </c>
      <c r="B7" s="227" t="s">
        <v>214</v>
      </c>
      <c r="C7" s="228"/>
      <c r="D7" s="229"/>
      <c r="E7" s="218"/>
      <c r="F7" s="218"/>
      <c r="G7" s="234"/>
    </row>
    <row r="8" spans="1:7" ht="13.75" customHeight="1" x14ac:dyDescent="0.3">
      <c r="A8" s="216"/>
      <c r="B8" s="136" t="s">
        <v>1</v>
      </c>
      <c r="C8" s="137" t="s">
        <v>232</v>
      </c>
      <c r="D8" s="43">
        <v>1</v>
      </c>
      <c r="E8" s="219"/>
      <c r="F8" s="219"/>
      <c r="G8" s="236"/>
    </row>
    <row r="9" spans="1:7" ht="13.75" customHeight="1" x14ac:dyDescent="0.3">
      <c r="A9" s="216"/>
      <c r="B9" s="61" t="s">
        <v>2</v>
      </c>
      <c r="C9" s="62" t="s">
        <v>233</v>
      </c>
      <c r="D9" s="43">
        <v>2</v>
      </c>
      <c r="E9" s="220"/>
      <c r="F9" s="220"/>
      <c r="G9" s="235"/>
    </row>
    <row r="10" spans="1:7" ht="22.75" customHeight="1" x14ac:dyDescent="0.35">
      <c r="A10" s="217" t="s">
        <v>78</v>
      </c>
      <c r="B10" s="263" t="s">
        <v>299</v>
      </c>
      <c r="C10" s="211"/>
      <c r="D10" s="212"/>
      <c r="E10" s="218"/>
      <c r="F10" s="218"/>
      <c r="G10" s="261"/>
    </row>
    <row r="11" spans="1:7" ht="13.75" customHeight="1" x14ac:dyDescent="0.3">
      <c r="A11" s="216"/>
      <c r="B11" s="297" t="s">
        <v>300</v>
      </c>
      <c r="C11" s="298"/>
      <c r="D11" s="44">
        <v>1</v>
      </c>
      <c r="E11" s="219"/>
      <c r="F11" s="219"/>
      <c r="G11" s="233"/>
    </row>
    <row r="12" spans="1:7" ht="13.75" customHeight="1" x14ac:dyDescent="0.3">
      <c r="A12" s="216"/>
      <c r="B12" s="297" t="s">
        <v>301</v>
      </c>
      <c r="C12" s="298"/>
      <c r="D12" s="43">
        <v>2</v>
      </c>
      <c r="E12" s="219"/>
      <c r="F12" s="219"/>
      <c r="G12" s="233"/>
    </row>
    <row r="13" spans="1:7" ht="25.5" customHeight="1" x14ac:dyDescent="0.3">
      <c r="A13" s="216"/>
      <c r="B13" s="297" t="s">
        <v>302</v>
      </c>
      <c r="C13" s="298"/>
      <c r="D13" s="43">
        <v>3</v>
      </c>
      <c r="E13" s="219"/>
      <c r="F13" s="219"/>
      <c r="G13" s="233"/>
    </row>
    <row r="14" spans="1:7" ht="22.75" customHeight="1" x14ac:dyDescent="0.35">
      <c r="A14" s="217" t="s">
        <v>217</v>
      </c>
      <c r="B14" s="263" t="s">
        <v>216</v>
      </c>
      <c r="C14" s="211"/>
      <c r="D14" s="212"/>
      <c r="E14" s="218"/>
      <c r="F14" s="218"/>
      <c r="G14" s="261"/>
    </row>
    <row r="15" spans="1:7" ht="13.75" customHeight="1" x14ac:dyDescent="0.3">
      <c r="A15" s="216"/>
      <c r="B15" s="61" t="s">
        <v>1</v>
      </c>
      <c r="C15" s="62" t="s">
        <v>234</v>
      </c>
      <c r="D15" s="44">
        <v>1</v>
      </c>
      <c r="E15" s="219"/>
      <c r="F15" s="219"/>
      <c r="G15" s="233"/>
    </row>
    <row r="16" spans="1:7" ht="13.75" customHeight="1" x14ac:dyDescent="0.3">
      <c r="A16" s="216"/>
      <c r="B16" s="61" t="s">
        <v>2</v>
      </c>
      <c r="C16" s="62" t="s">
        <v>235</v>
      </c>
      <c r="D16" s="43">
        <v>2</v>
      </c>
      <c r="E16" s="219"/>
      <c r="F16" s="219"/>
      <c r="G16" s="233"/>
    </row>
    <row r="17" spans="1:7" s="138" customFormat="1" ht="22.75" customHeight="1" x14ac:dyDescent="0.35">
      <c r="A17" s="79">
        <v>3.2</v>
      </c>
      <c r="B17" s="139" t="s">
        <v>68</v>
      </c>
      <c r="C17" s="140"/>
      <c r="D17" s="81">
        <f>SUM(D18,D22)</f>
        <v>5</v>
      </c>
      <c r="E17" s="81">
        <f>SUM(E18:E22)</f>
        <v>0</v>
      </c>
      <c r="F17" s="81">
        <f>SUM(F18:F22)</f>
        <v>0</v>
      </c>
      <c r="G17" s="82"/>
    </row>
    <row r="18" spans="1:7" ht="31.75" customHeight="1" x14ac:dyDescent="0.3">
      <c r="A18" s="72" t="s">
        <v>20</v>
      </c>
      <c r="B18" s="287" t="s">
        <v>198</v>
      </c>
      <c r="C18" s="288"/>
      <c r="D18" s="52">
        <v>2</v>
      </c>
      <c r="E18" s="173"/>
      <c r="F18" s="173"/>
      <c r="G18" s="202" t="s">
        <v>321</v>
      </c>
    </row>
    <row r="19" spans="1:7" ht="22.75" customHeight="1" x14ac:dyDescent="0.35">
      <c r="A19" s="216" t="s">
        <v>21</v>
      </c>
      <c r="B19" s="263" t="s">
        <v>30</v>
      </c>
      <c r="C19" s="211"/>
      <c r="D19" s="212"/>
      <c r="E19" s="241"/>
      <c r="F19" s="241"/>
      <c r="G19" s="233"/>
    </row>
    <row r="20" spans="1:7" ht="13.75" customHeight="1" x14ac:dyDescent="0.3">
      <c r="A20" s="216"/>
      <c r="B20" s="291" t="s">
        <v>267</v>
      </c>
      <c r="C20" s="292"/>
      <c r="D20" s="43">
        <v>1</v>
      </c>
      <c r="E20" s="241"/>
      <c r="F20" s="241"/>
      <c r="G20" s="233"/>
    </row>
    <row r="21" spans="1:7" ht="13.75" customHeight="1" x14ac:dyDescent="0.3">
      <c r="A21" s="216"/>
      <c r="B21" s="293" t="s">
        <v>268</v>
      </c>
      <c r="C21" s="294"/>
      <c r="D21" s="43">
        <v>2</v>
      </c>
      <c r="E21" s="241"/>
      <c r="F21" s="241"/>
      <c r="G21" s="233"/>
    </row>
    <row r="22" spans="1:7" ht="13.75" customHeight="1" x14ac:dyDescent="0.3">
      <c r="A22" s="217"/>
      <c r="B22" s="293" t="s">
        <v>269</v>
      </c>
      <c r="C22" s="294"/>
      <c r="D22" s="44">
        <v>3</v>
      </c>
      <c r="E22" s="241"/>
      <c r="F22" s="241"/>
      <c r="G22" s="233"/>
    </row>
    <row r="23" spans="1:7" ht="27" customHeight="1" x14ac:dyDescent="0.3">
      <c r="A23" s="155" t="s">
        <v>14</v>
      </c>
      <c r="B23" s="156"/>
      <c r="C23" s="157"/>
      <c r="D23" s="153"/>
      <c r="E23" s="153"/>
      <c r="F23" s="153"/>
      <c r="G23" s="154"/>
    </row>
    <row r="24" spans="1:7" ht="14.5" x14ac:dyDescent="0.35">
      <c r="A24" s="284">
        <v>3.3</v>
      </c>
      <c r="B24" s="289" t="s">
        <v>31</v>
      </c>
      <c r="C24" s="290"/>
      <c r="D24" s="285">
        <f>SUM(D29,D33,D36)</f>
        <v>8</v>
      </c>
      <c r="E24" s="265">
        <f>SUM(E26:E36)</f>
        <v>0</v>
      </c>
      <c r="F24" s="265">
        <f>SUM(F26:F36)</f>
        <v>0</v>
      </c>
      <c r="G24" s="275"/>
    </row>
    <row r="25" spans="1:7" x14ac:dyDescent="0.3">
      <c r="A25" s="284"/>
      <c r="B25" s="170" t="s">
        <v>218</v>
      </c>
      <c r="C25" s="171"/>
      <c r="D25" s="286"/>
      <c r="E25" s="266"/>
      <c r="F25" s="266"/>
      <c r="G25" s="276"/>
    </row>
    <row r="26" spans="1:7" ht="22.75" customHeight="1" x14ac:dyDescent="0.35">
      <c r="A26" s="278" t="s">
        <v>22</v>
      </c>
      <c r="B26" s="263" t="s">
        <v>251</v>
      </c>
      <c r="C26" s="211"/>
      <c r="D26" s="212"/>
      <c r="E26" s="221"/>
      <c r="F26" s="221"/>
      <c r="G26" s="162" t="s">
        <v>297</v>
      </c>
    </row>
    <row r="27" spans="1:7" ht="13.75" customHeight="1" x14ac:dyDescent="0.3">
      <c r="A27" s="278"/>
      <c r="B27" s="295" t="s">
        <v>252</v>
      </c>
      <c r="C27" s="296"/>
      <c r="D27" s="59">
        <v>1</v>
      </c>
      <c r="E27" s="222"/>
      <c r="F27" s="222"/>
      <c r="G27" s="254"/>
    </row>
    <row r="28" spans="1:7" ht="14.5" customHeight="1" x14ac:dyDescent="0.3">
      <c r="A28" s="278"/>
      <c r="B28" s="295" t="s">
        <v>304</v>
      </c>
      <c r="C28" s="296"/>
      <c r="D28" s="59">
        <v>2</v>
      </c>
      <c r="E28" s="222"/>
      <c r="F28" s="222"/>
      <c r="G28" s="254"/>
    </row>
    <row r="29" spans="1:7" ht="13.75" customHeight="1" x14ac:dyDescent="0.3">
      <c r="A29" s="279"/>
      <c r="B29" s="299" t="s">
        <v>305</v>
      </c>
      <c r="C29" s="300"/>
      <c r="D29" s="59">
        <v>3</v>
      </c>
      <c r="E29" s="223"/>
      <c r="F29" s="223"/>
      <c r="G29" s="255"/>
    </row>
    <row r="30" spans="1:7" ht="22.75" customHeight="1" x14ac:dyDescent="0.35">
      <c r="A30" s="277" t="s">
        <v>23</v>
      </c>
      <c r="B30" s="263" t="s">
        <v>253</v>
      </c>
      <c r="C30" s="211"/>
      <c r="D30" s="212"/>
      <c r="E30" s="218"/>
      <c r="F30" s="218"/>
      <c r="G30" s="258"/>
    </row>
    <row r="31" spans="1:7" ht="26" x14ac:dyDescent="0.3">
      <c r="A31" s="278"/>
      <c r="B31" s="49" t="s">
        <v>1</v>
      </c>
      <c r="C31" s="49" t="s">
        <v>254</v>
      </c>
      <c r="D31" s="59">
        <v>1</v>
      </c>
      <c r="E31" s="219"/>
      <c r="F31" s="219"/>
      <c r="G31" s="259"/>
    </row>
    <row r="32" spans="1:7" x14ac:dyDescent="0.3">
      <c r="A32" s="278"/>
      <c r="B32" s="49" t="s">
        <v>2</v>
      </c>
      <c r="C32" s="49" t="s">
        <v>290</v>
      </c>
      <c r="D32" s="59">
        <v>2</v>
      </c>
      <c r="E32" s="219"/>
      <c r="F32" s="219"/>
      <c r="G32" s="259"/>
    </row>
    <row r="33" spans="1:7" ht="26" x14ac:dyDescent="0.3">
      <c r="A33" s="279"/>
      <c r="B33" s="63" t="s">
        <v>4</v>
      </c>
      <c r="C33" s="63" t="s">
        <v>255</v>
      </c>
      <c r="D33" s="59">
        <v>3</v>
      </c>
      <c r="E33" s="220"/>
      <c r="F33" s="220"/>
      <c r="G33" s="260"/>
    </row>
    <row r="34" spans="1:7" ht="22.75" customHeight="1" x14ac:dyDescent="0.35">
      <c r="A34" s="267" t="s">
        <v>24</v>
      </c>
      <c r="B34" s="263" t="s">
        <v>279</v>
      </c>
      <c r="C34" s="211"/>
      <c r="D34" s="212"/>
      <c r="E34" s="218"/>
      <c r="F34" s="218"/>
      <c r="G34" s="258"/>
    </row>
    <row r="35" spans="1:7" x14ac:dyDescent="0.3">
      <c r="A35" s="268"/>
      <c r="B35" s="58" t="s">
        <v>257</v>
      </c>
      <c r="C35" s="111" t="s">
        <v>280</v>
      </c>
      <c r="D35" s="59">
        <v>1</v>
      </c>
      <c r="E35" s="219"/>
      <c r="F35" s="219"/>
      <c r="G35" s="259"/>
    </row>
    <row r="36" spans="1:7" ht="26" x14ac:dyDescent="0.3">
      <c r="A36" s="269"/>
      <c r="B36" s="60" t="s">
        <v>259</v>
      </c>
      <c r="C36" s="112" t="s">
        <v>181</v>
      </c>
      <c r="D36" s="59">
        <v>2</v>
      </c>
      <c r="E36" s="220"/>
      <c r="F36" s="220"/>
      <c r="G36" s="260"/>
    </row>
    <row r="37" spans="1:7" x14ac:dyDescent="0.3">
      <c r="A37" s="94"/>
      <c r="B37" s="95"/>
      <c r="C37" s="95"/>
      <c r="D37" s="97"/>
      <c r="E37" s="98"/>
      <c r="F37" s="98"/>
      <c r="G37" s="99"/>
    </row>
    <row r="38" spans="1:7" x14ac:dyDescent="0.3">
      <c r="A38" s="94"/>
      <c r="B38" s="95"/>
      <c r="C38" s="145" t="s">
        <v>318</v>
      </c>
      <c r="D38" s="146">
        <f>SUM(D2,D17,D24)</f>
        <v>23</v>
      </c>
      <c r="E38" s="147">
        <f>SUM(E2,E17,E24)</f>
        <v>0</v>
      </c>
      <c r="F38" s="147">
        <f>SUM(F2,F17,F24)</f>
        <v>0</v>
      </c>
      <c r="G38" s="99"/>
    </row>
    <row r="39" spans="1:7" x14ac:dyDescent="0.3">
      <c r="A39" s="94"/>
      <c r="B39" s="95"/>
      <c r="C39" s="95"/>
      <c r="D39" s="97"/>
      <c r="E39" s="98"/>
      <c r="F39" s="98"/>
      <c r="G39" s="99"/>
    </row>
    <row r="40" spans="1:7" x14ac:dyDescent="0.3">
      <c r="C40" s="95"/>
      <c r="D40" s="97"/>
      <c r="E40" s="98"/>
      <c r="F40" s="98"/>
      <c r="G40" s="99"/>
    </row>
  </sheetData>
  <sheetProtection selectLockedCells="1"/>
  <customSheetViews>
    <customSheetView guid="{2D3CA9AA-C600-446B-B229-FAFA710A3DBA}" showPageBreaks="1" showGridLines="0" view="pageLayout" showRuler="0">
      <selection activeCell="F3" sqref="F3:F5"/>
      <pageMargins left="0.25" right="0.25" top="0.75" bottom="0.75" header="0.3" footer="0.3"/>
      <pageSetup paperSize="9" orientation="portrait" r:id="rId1"/>
      <headerFooter>
        <oddHeader>&amp;L&amp;"-,Bold"&amp;12PART 3 ENVIRONMENTAL SUSTAINABILITY&amp;R&amp;"-,Bold"&amp;12LEAF ASSESSMENT CRITERIA FOR NEW DEVELOPMENT</oddHeader>
        <oddFooter>&amp;L&amp;9Version 2.0 &amp;C&amp;9Updated 26 April 2020</oddFooter>
      </headerFooter>
    </customSheetView>
  </customSheetViews>
  <mergeCells count="60">
    <mergeCell ref="E26:E29"/>
    <mergeCell ref="B29:C29"/>
    <mergeCell ref="A19:A22"/>
    <mergeCell ref="F19:F22"/>
    <mergeCell ref="G19:G22"/>
    <mergeCell ref="A26:A29"/>
    <mergeCell ref="E19:E22"/>
    <mergeCell ref="E24:E25"/>
    <mergeCell ref="B26:D26"/>
    <mergeCell ref="G4:G6"/>
    <mergeCell ref="G27:G29"/>
    <mergeCell ref="B20:C20"/>
    <mergeCell ref="B21:C21"/>
    <mergeCell ref="B22:C22"/>
    <mergeCell ref="B27:C27"/>
    <mergeCell ref="B28:C28"/>
    <mergeCell ref="B5:C5"/>
    <mergeCell ref="B6:C6"/>
    <mergeCell ref="B13:C13"/>
    <mergeCell ref="B12:C12"/>
    <mergeCell ref="B11:C11"/>
    <mergeCell ref="G7:G9"/>
    <mergeCell ref="B7:D7"/>
    <mergeCell ref="F26:F29"/>
    <mergeCell ref="F24:F25"/>
    <mergeCell ref="A14:A16"/>
    <mergeCell ref="E14:E16"/>
    <mergeCell ref="F14:F16"/>
    <mergeCell ref="G10:G13"/>
    <mergeCell ref="G24:G25"/>
    <mergeCell ref="A24:A25"/>
    <mergeCell ref="D24:D25"/>
    <mergeCell ref="G14:G16"/>
    <mergeCell ref="B18:C18"/>
    <mergeCell ref="B19:D19"/>
    <mergeCell ref="B14:D14"/>
    <mergeCell ref="B24:C24"/>
    <mergeCell ref="A34:A36"/>
    <mergeCell ref="F34:F36"/>
    <mergeCell ref="G34:G36"/>
    <mergeCell ref="A30:A33"/>
    <mergeCell ref="F30:F33"/>
    <mergeCell ref="G30:G33"/>
    <mergeCell ref="E30:E33"/>
    <mergeCell ref="E34:E36"/>
    <mergeCell ref="B30:D30"/>
    <mergeCell ref="B34:D34"/>
    <mergeCell ref="B2:C2"/>
    <mergeCell ref="A3:A6"/>
    <mergeCell ref="F3:F6"/>
    <mergeCell ref="A10:A13"/>
    <mergeCell ref="F10:F13"/>
    <mergeCell ref="A7:A9"/>
    <mergeCell ref="E7:E9"/>
    <mergeCell ref="F7:F9"/>
    <mergeCell ref="B4:C4"/>
    <mergeCell ref="E3:E6"/>
    <mergeCell ref="E10:E13"/>
    <mergeCell ref="B3:D3"/>
    <mergeCell ref="B10:D10"/>
  </mergeCells>
  <conditionalFormatting sqref="E3:F16 G4:G6 E18:F22 E26:F36 G27:G29">
    <cfRule type="containsBlanks" dxfId="9" priority="1">
      <formula>LEN(TRIM(E3))=0</formula>
    </cfRule>
  </conditionalFormatting>
  <pageMargins left="0.25" right="0.25" top="0.75" bottom="0.75" header="0.3" footer="0.3"/>
  <pageSetup paperSize="9" scale="93" orientation="portrait" r:id="rId2"/>
  <headerFooter>
    <oddHeader>&amp;L&amp;"-,Bold"LEAF ASSESSMENT
NEW DEVELOPMENT&amp;R&amp;"-,Bold"PART 3 
ENVIRONMENTAL SUSTAINABILITY</oddHeader>
    <oddFooter>&amp;L&amp;9Version 2.3&amp;C&amp;9Updated Dec 22</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56"/>
  <sheetViews>
    <sheetView showGridLines="0" showRuler="0" view="pageBreakPreview" topLeftCell="A47" zoomScaleNormal="100" zoomScaleSheetLayoutView="100" workbookViewId="0">
      <selection activeCell="D53" sqref="D53"/>
    </sheetView>
  </sheetViews>
  <sheetFormatPr defaultColWidth="9.1796875" defaultRowHeight="13" x14ac:dyDescent="0.3"/>
  <cols>
    <col min="1" max="1" width="4.36328125" style="22" customWidth="1"/>
    <col min="2" max="2" width="10.1796875" style="17" customWidth="1"/>
    <col min="3" max="3" width="42.54296875" style="17" customWidth="1"/>
    <col min="4" max="4" width="4.36328125" style="23" customWidth="1"/>
    <col min="5" max="5" width="9.81640625" style="33" customWidth="1"/>
    <col min="6" max="6" width="9.453125" style="33" customWidth="1"/>
    <col min="7" max="7" width="21.1796875" style="34" customWidth="1"/>
    <col min="8" max="16384" width="9.1796875" style="17"/>
  </cols>
  <sheetData>
    <row r="1" spans="1:7" s="24" customFormat="1" ht="27" customHeight="1" x14ac:dyDescent="0.35">
      <c r="A1" s="75" t="s">
        <v>13</v>
      </c>
      <c r="B1" s="77"/>
      <c r="C1" s="77"/>
      <c r="D1" s="78" t="s">
        <v>12</v>
      </c>
      <c r="E1" s="167" t="s">
        <v>168</v>
      </c>
      <c r="F1" s="167" t="s">
        <v>169</v>
      </c>
      <c r="G1" s="204" t="s">
        <v>0</v>
      </c>
    </row>
    <row r="2" spans="1:7" s="67" customFormat="1" ht="19.25" customHeight="1" x14ac:dyDescent="0.35">
      <c r="A2" s="84">
        <v>4.0999999999999996</v>
      </c>
      <c r="B2" s="85" t="s">
        <v>35</v>
      </c>
      <c r="C2" s="86"/>
      <c r="D2" s="81">
        <f>SUM(D7,D12)</f>
        <v>8</v>
      </c>
      <c r="E2" s="81">
        <f>SUM(E3:E12)</f>
        <v>0</v>
      </c>
      <c r="F2" s="81">
        <f>SUM(F3:F12)</f>
        <v>0</v>
      </c>
      <c r="G2" s="82"/>
    </row>
    <row r="3" spans="1:7" ht="22.75" customHeight="1" x14ac:dyDescent="0.3">
      <c r="A3" s="216" t="s">
        <v>26</v>
      </c>
      <c r="B3" s="123" t="s">
        <v>69</v>
      </c>
      <c r="C3" s="133"/>
      <c r="D3" s="134"/>
      <c r="E3" s="218"/>
      <c r="F3" s="218"/>
      <c r="G3" s="162" t="s">
        <v>297</v>
      </c>
    </row>
    <row r="4" spans="1:7" x14ac:dyDescent="0.3">
      <c r="A4" s="216"/>
      <c r="B4" s="309" t="s">
        <v>97</v>
      </c>
      <c r="C4" s="309"/>
      <c r="D4" s="43">
        <v>1</v>
      </c>
      <c r="E4" s="219"/>
      <c r="F4" s="219"/>
      <c r="G4" s="254"/>
    </row>
    <row r="5" spans="1:7" x14ac:dyDescent="0.3">
      <c r="A5" s="216"/>
      <c r="B5" s="226" t="s">
        <v>98</v>
      </c>
      <c r="C5" s="226"/>
      <c r="D5" s="43">
        <v>2</v>
      </c>
      <c r="E5" s="219"/>
      <c r="F5" s="219"/>
      <c r="G5" s="254"/>
    </row>
    <row r="6" spans="1:7" x14ac:dyDescent="0.3">
      <c r="A6" s="216"/>
      <c r="B6" s="226" t="s">
        <v>99</v>
      </c>
      <c r="C6" s="226"/>
      <c r="D6" s="43">
        <v>3</v>
      </c>
      <c r="E6" s="219"/>
      <c r="F6" s="219"/>
      <c r="G6" s="254"/>
    </row>
    <row r="7" spans="1:7" x14ac:dyDescent="0.3">
      <c r="A7" s="217"/>
      <c r="B7" s="226" t="s">
        <v>293</v>
      </c>
      <c r="C7" s="226"/>
      <c r="D7" s="44">
        <v>4</v>
      </c>
      <c r="E7" s="220"/>
      <c r="F7" s="220"/>
      <c r="G7" s="255"/>
    </row>
    <row r="8" spans="1:7" ht="22.75" customHeight="1" x14ac:dyDescent="0.3">
      <c r="A8" s="216" t="s">
        <v>27</v>
      </c>
      <c r="B8" s="123" t="s">
        <v>36</v>
      </c>
      <c r="C8" s="133"/>
      <c r="D8" s="134"/>
      <c r="E8" s="219"/>
      <c r="F8" s="219"/>
      <c r="G8" s="162" t="s">
        <v>297</v>
      </c>
    </row>
    <row r="9" spans="1:7" x14ac:dyDescent="0.3">
      <c r="A9" s="216"/>
      <c r="B9" s="309" t="s">
        <v>100</v>
      </c>
      <c r="C9" s="309"/>
      <c r="D9" s="43">
        <v>1</v>
      </c>
      <c r="E9" s="219"/>
      <c r="F9" s="219"/>
      <c r="G9" s="254"/>
    </row>
    <row r="10" spans="1:7" x14ac:dyDescent="0.3">
      <c r="A10" s="216"/>
      <c r="B10" s="226" t="s">
        <v>96</v>
      </c>
      <c r="C10" s="226"/>
      <c r="D10" s="43">
        <v>2</v>
      </c>
      <c r="E10" s="219"/>
      <c r="F10" s="219"/>
      <c r="G10" s="254"/>
    </row>
    <row r="11" spans="1:7" x14ac:dyDescent="0.3">
      <c r="A11" s="216"/>
      <c r="B11" s="226" t="s">
        <v>101</v>
      </c>
      <c r="C11" s="226"/>
      <c r="D11" s="43">
        <v>3</v>
      </c>
      <c r="E11" s="219"/>
      <c r="F11" s="219"/>
      <c r="G11" s="254"/>
    </row>
    <row r="12" spans="1:7" x14ac:dyDescent="0.3">
      <c r="A12" s="217"/>
      <c r="B12" s="226" t="s">
        <v>307</v>
      </c>
      <c r="C12" s="226"/>
      <c r="D12" s="44">
        <v>4</v>
      </c>
      <c r="E12" s="219"/>
      <c r="F12" s="219"/>
      <c r="G12" s="255"/>
    </row>
    <row r="13" spans="1:7" s="67" customFormat="1" ht="22.75" customHeight="1" x14ac:dyDescent="0.35">
      <c r="A13" s="79">
        <v>4.2</v>
      </c>
      <c r="B13" s="139" t="s">
        <v>39</v>
      </c>
      <c r="C13" s="140"/>
      <c r="D13" s="81">
        <f>SUM(D17,D23,D27,)</f>
        <v>11</v>
      </c>
      <c r="E13" s="81">
        <f>SUM(E14:E27)</f>
        <v>0</v>
      </c>
      <c r="F13" s="81">
        <f>SUM(F14:F27)</f>
        <v>0</v>
      </c>
      <c r="G13" s="82"/>
    </row>
    <row r="14" spans="1:7" ht="27.65" customHeight="1" x14ac:dyDescent="0.3">
      <c r="A14" s="217" t="s">
        <v>28</v>
      </c>
      <c r="B14" s="306" t="s">
        <v>71</v>
      </c>
      <c r="C14" s="307"/>
      <c r="D14" s="308"/>
      <c r="E14" s="218"/>
      <c r="F14" s="218"/>
      <c r="G14" s="261"/>
    </row>
    <row r="15" spans="1:7" ht="16.75" customHeight="1" x14ac:dyDescent="0.3">
      <c r="A15" s="217"/>
      <c r="B15" s="56" t="s">
        <v>1</v>
      </c>
      <c r="C15" s="49" t="s">
        <v>183</v>
      </c>
      <c r="D15" s="52">
        <v>1</v>
      </c>
      <c r="E15" s="219"/>
      <c r="F15" s="219"/>
      <c r="G15" s="233"/>
    </row>
    <row r="16" spans="1:7" ht="26" x14ac:dyDescent="0.3">
      <c r="A16" s="217"/>
      <c r="B16" s="56" t="s">
        <v>2</v>
      </c>
      <c r="C16" s="49" t="s">
        <v>182</v>
      </c>
      <c r="D16" s="52">
        <v>2</v>
      </c>
      <c r="E16" s="219"/>
      <c r="F16" s="219"/>
      <c r="G16" s="233"/>
    </row>
    <row r="17" spans="1:7" ht="39" x14ac:dyDescent="0.3">
      <c r="A17" s="217"/>
      <c r="B17" s="55" t="s">
        <v>4</v>
      </c>
      <c r="C17" s="49" t="s">
        <v>184</v>
      </c>
      <c r="D17" s="52">
        <v>3</v>
      </c>
      <c r="E17" s="220"/>
      <c r="F17" s="220"/>
      <c r="G17" s="262"/>
    </row>
    <row r="18" spans="1:7" ht="22.75" customHeight="1" x14ac:dyDescent="0.35">
      <c r="A18" s="217" t="s">
        <v>29</v>
      </c>
      <c r="B18" s="263" t="s">
        <v>40</v>
      </c>
      <c r="C18" s="211"/>
      <c r="D18" s="212"/>
      <c r="E18" s="241"/>
      <c r="F18" s="241"/>
      <c r="G18" s="242"/>
    </row>
    <row r="19" spans="1:7" ht="18" customHeight="1" x14ac:dyDescent="0.3">
      <c r="A19" s="217"/>
      <c r="B19" s="49" t="s">
        <v>1</v>
      </c>
      <c r="C19" s="234" t="s">
        <v>327</v>
      </c>
      <c r="D19" s="44">
        <v>1</v>
      </c>
      <c r="E19" s="241"/>
      <c r="F19" s="241"/>
      <c r="G19" s="242"/>
    </row>
    <row r="20" spans="1:7" ht="19.25" customHeight="1" x14ac:dyDescent="0.3">
      <c r="A20" s="217"/>
      <c r="B20" s="49" t="s">
        <v>47</v>
      </c>
      <c r="C20" s="235"/>
      <c r="D20" s="44">
        <v>2</v>
      </c>
      <c r="E20" s="241"/>
      <c r="F20" s="241"/>
      <c r="G20" s="242"/>
    </row>
    <row r="21" spans="1:7" ht="18.649999999999999" customHeight="1" x14ac:dyDescent="0.3">
      <c r="A21" s="217"/>
      <c r="B21" s="49" t="s">
        <v>2</v>
      </c>
      <c r="C21" s="234" t="s">
        <v>328</v>
      </c>
      <c r="D21" s="44">
        <v>3</v>
      </c>
      <c r="E21" s="241"/>
      <c r="F21" s="241"/>
      <c r="G21" s="242"/>
    </row>
    <row r="22" spans="1:7" ht="19.75" customHeight="1" x14ac:dyDescent="0.3">
      <c r="A22" s="217"/>
      <c r="B22" s="49" t="s">
        <v>3</v>
      </c>
      <c r="C22" s="235"/>
      <c r="D22" s="44">
        <v>4</v>
      </c>
      <c r="E22" s="241"/>
      <c r="F22" s="241"/>
      <c r="G22" s="242"/>
    </row>
    <row r="23" spans="1:7" ht="65" x14ac:dyDescent="0.3">
      <c r="A23" s="217"/>
      <c r="B23" s="61" t="s">
        <v>4</v>
      </c>
      <c r="C23" s="49" t="s">
        <v>329</v>
      </c>
      <c r="D23" s="44">
        <v>5</v>
      </c>
      <c r="E23" s="241"/>
      <c r="F23" s="241"/>
      <c r="G23" s="242"/>
    </row>
    <row r="24" spans="1:7" ht="22.75" customHeight="1" x14ac:dyDescent="0.35">
      <c r="A24" s="217" t="s">
        <v>102</v>
      </c>
      <c r="B24" s="263" t="s">
        <v>109</v>
      </c>
      <c r="C24" s="211"/>
      <c r="D24" s="212"/>
      <c r="E24" s="218"/>
      <c r="F24" s="218"/>
      <c r="G24" s="261"/>
    </row>
    <row r="25" spans="1:7" x14ac:dyDescent="0.3">
      <c r="A25" s="217"/>
      <c r="B25" s="56" t="s">
        <v>1</v>
      </c>
      <c r="C25" s="110" t="s">
        <v>186</v>
      </c>
      <c r="D25" s="52">
        <v>1</v>
      </c>
      <c r="E25" s="219"/>
      <c r="F25" s="219"/>
      <c r="G25" s="233"/>
    </row>
    <row r="26" spans="1:7" ht="26" x14ac:dyDescent="0.3">
      <c r="A26" s="217"/>
      <c r="B26" s="56" t="s">
        <v>2</v>
      </c>
      <c r="C26" s="110" t="s">
        <v>323</v>
      </c>
      <c r="D26" s="52">
        <v>2</v>
      </c>
      <c r="E26" s="219"/>
      <c r="F26" s="219"/>
      <c r="G26" s="233"/>
    </row>
    <row r="27" spans="1:7" ht="26" x14ac:dyDescent="0.3">
      <c r="A27" s="217"/>
      <c r="B27" s="55" t="s">
        <v>4</v>
      </c>
      <c r="C27" s="49" t="s">
        <v>185</v>
      </c>
      <c r="D27" s="52">
        <v>3</v>
      </c>
      <c r="E27" s="220"/>
      <c r="F27" s="220"/>
      <c r="G27" s="262"/>
    </row>
    <row r="28" spans="1:7" ht="27" customHeight="1" x14ac:dyDescent="0.3">
      <c r="A28" s="155" t="s">
        <v>14</v>
      </c>
      <c r="B28" s="158"/>
      <c r="C28" s="157"/>
      <c r="D28" s="153"/>
      <c r="E28" s="153"/>
      <c r="F28" s="153"/>
      <c r="G28" s="154"/>
    </row>
    <row r="29" spans="1:7" s="16" customFormat="1" ht="14.5" x14ac:dyDescent="0.35">
      <c r="A29" s="304">
        <v>4.3</v>
      </c>
      <c r="B29" s="289" t="s">
        <v>306</v>
      </c>
      <c r="C29" s="290"/>
      <c r="D29" s="273">
        <f>SUM(D31,D39,D35,D43)</f>
        <v>10</v>
      </c>
      <c r="E29" s="273">
        <f>SUM(E31:E43)</f>
        <v>0</v>
      </c>
      <c r="F29" s="273">
        <f>SUM(F31:F43)</f>
        <v>0</v>
      </c>
      <c r="G29" s="316"/>
    </row>
    <row r="30" spans="1:7" s="16" customFormat="1" ht="14.5" x14ac:dyDescent="0.35">
      <c r="A30" s="305"/>
      <c r="B30" s="302" t="s">
        <v>309</v>
      </c>
      <c r="C30" s="303"/>
      <c r="D30" s="274"/>
      <c r="E30" s="274"/>
      <c r="F30" s="274"/>
      <c r="G30" s="317"/>
    </row>
    <row r="31" spans="1:7" ht="22.75" customHeight="1" x14ac:dyDescent="0.3">
      <c r="A31" s="105" t="s">
        <v>32</v>
      </c>
      <c r="B31" s="263" t="s">
        <v>199</v>
      </c>
      <c r="C31" s="281"/>
      <c r="D31" s="119">
        <v>1</v>
      </c>
      <c r="E31" s="176"/>
      <c r="F31" s="176"/>
      <c r="G31" s="73"/>
    </row>
    <row r="32" spans="1:7" ht="22.75" customHeight="1" x14ac:dyDescent="0.35">
      <c r="A32" s="311" t="s">
        <v>33</v>
      </c>
      <c r="B32" s="263" t="s">
        <v>270</v>
      </c>
      <c r="C32" s="211"/>
      <c r="D32" s="212"/>
      <c r="E32" s="221"/>
      <c r="F32" s="218"/>
      <c r="G32" s="162" t="s">
        <v>297</v>
      </c>
    </row>
    <row r="33" spans="1:7" x14ac:dyDescent="0.3">
      <c r="A33" s="312"/>
      <c r="B33" s="226" t="s">
        <v>103</v>
      </c>
      <c r="C33" s="226"/>
      <c r="D33" s="43">
        <v>1</v>
      </c>
      <c r="E33" s="222"/>
      <c r="F33" s="219"/>
      <c r="G33" s="254"/>
    </row>
    <row r="34" spans="1:7" x14ac:dyDescent="0.3">
      <c r="A34" s="312"/>
      <c r="B34" s="226" t="s">
        <v>101</v>
      </c>
      <c r="C34" s="226"/>
      <c r="D34" s="44">
        <v>2</v>
      </c>
      <c r="E34" s="222"/>
      <c r="F34" s="219"/>
      <c r="G34" s="254"/>
    </row>
    <row r="35" spans="1:7" x14ac:dyDescent="0.3">
      <c r="A35" s="216"/>
      <c r="B35" s="226" t="s">
        <v>308</v>
      </c>
      <c r="C35" s="226"/>
      <c r="D35" s="44">
        <v>3</v>
      </c>
      <c r="E35" s="223"/>
      <c r="F35" s="220"/>
      <c r="G35" s="255"/>
    </row>
    <row r="36" spans="1:7" ht="22.75" customHeight="1" x14ac:dyDescent="0.35">
      <c r="A36" s="217" t="s">
        <v>34</v>
      </c>
      <c r="B36" s="263" t="s">
        <v>226</v>
      </c>
      <c r="C36" s="211"/>
      <c r="D36" s="212"/>
      <c r="E36" s="241"/>
      <c r="F36" s="241"/>
      <c r="G36" s="242"/>
    </row>
    <row r="37" spans="1:7" x14ac:dyDescent="0.3">
      <c r="A37" s="216"/>
      <c r="B37" s="49" t="s">
        <v>1</v>
      </c>
      <c r="C37" s="49" t="s">
        <v>271</v>
      </c>
      <c r="D37" s="44">
        <v>1</v>
      </c>
      <c r="E37" s="241"/>
      <c r="F37" s="241"/>
      <c r="G37" s="242"/>
    </row>
    <row r="38" spans="1:7" ht="26" x14ac:dyDescent="0.3">
      <c r="A38" s="216"/>
      <c r="B38" s="49" t="s">
        <v>2</v>
      </c>
      <c r="C38" s="49" t="s">
        <v>272</v>
      </c>
      <c r="D38" s="44">
        <v>2</v>
      </c>
      <c r="E38" s="241"/>
      <c r="F38" s="241"/>
      <c r="G38" s="242"/>
    </row>
    <row r="39" spans="1:7" ht="26" x14ac:dyDescent="0.3">
      <c r="A39" s="217"/>
      <c r="B39" s="61" t="s">
        <v>4</v>
      </c>
      <c r="C39" s="49" t="s">
        <v>187</v>
      </c>
      <c r="D39" s="44">
        <v>3</v>
      </c>
      <c r="E39" s="241"/>
      <c r="F39" s="241"/>
      <c r="G39" s="242"/>
    </row>
    <row r="40" spans="1:7" ht="22.75" customHeight="1" x14ac:dyDescent="0.35">
      <c r="A40" s="313" t="s">
        <v>73</v>
      </c>
      <c r="B40" s="263" t="s">
        <v>273</v>
      </c>
      <c r="C40" s="211"/>
      <c r="D40" s="212"/>
      <c r="E40" s="218"/>
      <c r="F40" s="218"/>
      <c r="G40" s="261"/>
    </row>
    <row r="41" spans="1:7" ht="17" customHeight="1" x14ac:dyDescent="0.3">
      <c r="A41" s="314"/>
      <c r="B41" s="49" t="s">
        <v>1</v>
      </c>
      <c r="C41" s="106" t="s">
        <v>170</v>
      </c>
      <c r="D41" s="44">
        <v>1</v>
      </c>
      <c r="E41" s="219"/>
      <c r="F41" s="219"/>
      <c r="G41" s="233"/>
    </row>
    <row r="42" spans="1:7" ht="17" customHeight="1" x14ac:dyDescent="0.3">
      <c r="A42" s="314"/>
      <c r="B42" s="115" t="s">
        <v>2</v>
      </c>
      <c r="C42" s="106" t="s">
        <v>172</v>
      </c>
      <c r="D42" s="44">
        <v>2</v>
      </c>
      <c r="E42" s="219"/>
      <c r="F42" s="219"/>
      <c r="G42" s="233"/>
    </row>
    <row r="43" spans="1:7" ht="17" customHeight="1" x14ac:dyDescent="0.3">
      <c r="A43" s="315"/>
      <c r="B43" s="61" t="s">
        <v>4</v>
      </c>
      <c r="C43" s="106" t="s">
        <v>171</v>
      </c>
      <c r="D43" s="44">
        <v>3</v>
      </c>
      <c r="E43" s="220"/>
      <c r="F43" s="220"/>
      <c r="G43" s="262"/>
    </row>
    <row r="44" spans="1:7" ht="22.75" customHeight="1" x14ac:dyDescent="0.3">
      <c r="A44" s="79">
        <v>4.4000000000000004</v>
      </c>
      <c r="B44" s="301" t="s">
        <v>238</v>
      </c>
      <c r="C44" s="281"/>
      <c r="D44" s="174">
        <f>SUM(D47,D51)</f>
        <v>5</v>
      </c>
      <c r="E44" s="165">
        <f>SUM(E45:E51)</f>
        <v>0</v>
      </c>
      <c r="F44" s="165">
        <f>SUM(F45:F51)</f>
        <v>0</v>
      </c>
      <c r="G44" s="175"/>
    </row>
    <row r="45" spans="1:7" ht="22.75" customHeight="1" x14ac:dyDescent="0.35">
      <c r="A45" s="310" t="s">
        <v>74</v>
      </c>
      <c r="B45" s="263" t="s">
        <v>281</v>
      </c>
      <c r="C45" s="211"/>
      <c r="D45" s="212"/>
      <c r="E45" s="219"/>
      <c r="F45" s="219"/>
      <c r="G45" s="258"/>
    </row>
    <row r="46" spans="1:7" ht="26" x14ac:dyDescent="0.3">
      <c r="A46" s="310"/>
      <c r="B46" s="58" t="s">
        <v>1</v>
      </c>
      <c r="C46" s="111" t="s">
        <v>283</v>
      </c>
      <c r="D46" s="59">
        <v>1</v>
      </c>
      <c r="E46" s="219"/>
      <c r="F46" s="219"/>
      <c r="G46" s="259"/>
    </row>
    <row r="47" spans="1:7" ht="52" x14ac:dyDescent="0.3">
      <c r="A47" s="310"/>
      <c r="B47" s="60" t="s">
        <v>2</v>
      </c>
      <c r="C47" s="112" t="s">
        <v>282</v>
      </c>
      <c r="D47" s="59">
        <v>2</v>
      </c>
      <c r="E47" s="220"/>
      <c r="F47" s="220"/>
      <c r="G47" s="260"/>
    </row>
    <row r="48" spans="1:7" ht="22.75" customHeight="1" x14ac:dyDescent="0.35">
      <c r="A48" s="310" t="s">
        <v>225</v>
      </c>
      <c r="B48" s="263" t="s">
        <v>221</v>
      </c>
      <c r="C48" s="211"/>
      <c r="D48" s="212"/>
      <c r="E48" s="218"/>
      <c r="F48" s="218"/>
      <c r="G48" s="258"/>
    </row>
    <row r="49" spans="1:7" ht="28" customHeight="1" x14ac:dyDescent="0.3">
      <c r="A49" s="310"/>
      <c r="B49" s="58" t="s">
        <v>1</v>
      </c>
      <c r="C49" s="205" t="s">
        <v>222</v>
      </c>
      <c r="D49" s="59">
        <v>1</v>
      </c>
      <c r="E49" s="219"/>
      <c r="F49" s="219"/>
      <c r="G49" s="259"/>
    </row>
    <row r="50" spans="1:7" ht="39" x14ac:dyDescent="0.3">
      <c r="A50" s="310"/>
      <c r="B50" s="58" t="s">
        <v>2</v>
      </c>
      <c r="C50" s="107" t="s">
        <v>223</v>
      </c>
      <c r="D50" s="59">
        <v>2</v>
      </c>
      <c r="E50" s="219"/>
      <c r="F50" s="219"/>
      <c r="G50" s="259"/>
    </row>
    <row r="51" spans="1:7" ht="39" x14ac:dyDescent="0.3">
      <c r="A51" s="310"/>
      <c r="B51" s="108" t="s">
        <v>4</v>
      </c>
      <c r="C51" s="109" t="s">
        <v>224</v>
      </c>
      <c r="D51" s="59">
        <v>3</v>
      </c>
      <c r="E51" s="220"/>
      <c r="F51" s="220"/>
      <c r="G51" s="260"/>
    </row>
    <row r="52" spans="1:7" x14ac:dyDescent="0.3">
      <c r="A52" s="25"/>
      <c r="B52" s="16"/>
      <c r="C52" s="16"/>
      <c r="D52" s="26"/>
      <c r="E52" s="36"/>
      <c r="F52" s="36"/>
      <c r="G52" s="37"/>
    </row>
    <row r="53" spans="1:7" x14ac:dyDescent="0.3">
      <c r="A53" s="25"/>
      <c r="B53" s="16"/>
      <c r="C53" s="148" t="s">
        <v>319</v>
      </c>
      <c r="D53" s="149">
        <f>SUM(D2,D13,D29,D44)</f>
        <v>34</v>
      </c>
      <c r="E53" s="150">
        <f>SUM(E2,E13,E29,E44)</f>
        <v>0</v>
      </c>
      <c r="F53" s="150">
        <f>SUM(F2,F13,F29,F44)</f>
        <v>0</v>
      </c>
      <c r="G53" s="37"/>
    </row>
    <row r="54" spans="1:7" x14ac:dyDescent="0.3">
      <c r="A54" s="25"/>
      <c r="B54" s="16"/>
      <c r="C54" s="16"/>
      <c r="D54" s="26"/>
      <c r="E54" s="36"/>
      <c r="F54" s="36"/>
      <c r="G54" s="37"/>
    </row>
    <row r="55" spans="1:7" x14ac:dyDescent="0.3">
      <c r="A55" s="25"/>
      <c r="B55" s="16"/>
      <c r="C55" s="16"/>
      <c r="D55" s="26"/>
      <c r="E55" s="36"/>
      <c r="F55" s="36"/>
      <c r="G55" s="37"/>
    </row>
    <row r="56" spans="1:7" x14ac:dyDescent="0.3">
      <c r="A56" s="25"/>
      <c r="B56" s="16"/>
      <c r="C56" s="16"/>
      <c r="D56" s="26"/>
      <c r="E56" s="36"/>
      <c r="F56" s="36"/>
      <c r="G56" s="37"/>
    </row>
  </sheetData>
  <sheetProtection selectLockedCells="1"/>
  <customSheetViews>
    <customSheetView guid="{2D3CA9AA-C600-446B-B229-FAFA710A3DBA}" showPageBreaks="1" showGridLines="0" view="pageLayout" showRuler="0">
      <selection activeCell="F3" sqref="F3:F6"/>
      <pageMargins left="0.25" right="0.25" top="0.75" bottom="0.5625" header="0.3" footer="0.3"/>
      <pageSetup paperSize="9" orientation="portrait" r:id="rId1"/>
      <headerFooter>
        <oddHeader xml:space="preserve">&amp;L&amp;"-,Bold"&amp;12PART 4 BIODIVERSITY CONSERVATION&amp;R&amp;"-,Bold"&amp;12LEAF  
ASSESSMENT CRITERIA FOR NEW DEVELOPMENT
</oddHeader>
        <oddFooter>&amp;L&amp;9Version 2.0&amp;C&amp;9Updated 26 April 2020</oddFooter>
      </headerFooter>
    </customSheetView>
  </customSheetViews>
  <mergeCells count="70">
    <mergeCell ref="G4:G7"/>
    <mergeCell ref="G9:G12"/>
    <mergeCell ref="F24:F27"/>
    <mergeCell ref="F18:F23"/>
    <mergeCell ref="G48:G51"/>
    <mergeCell ref="G45:G47"/>
    <mergeCell ref="G14:G17"/>
    <mergeCell ref="G18:G23"/>
    <mergeCell ref="G24:G27"/>
    <mergeCell ref="G29:G30"/>
    <mergeCell ref="A32:A35"/>
    <mergeCell ref="G36:G39"/>
    <mergeCell ref="F40:F43"/>
    <mergeCell ref="F32:F35"/>
    <mergeCell ref="E32:E35"/>
    <mergeCell ref="E36:E39"/>
    <mergeCell ref="E40:E43"/>
    <mergeCell ref="A36:A39"/>
    <mergeCell ref="F36:F39"/>
    <mergeCell ref="G40:G43"/>
    <mergeCell ref="A40:A43"/>
    <mergeCell ref="G33:G35"/>
    <mergeCell ref="B33:C33"/>
    <mergeCell ref="B34:C34"/>
    <mergeCell ref="B35:C35"/>
    <mergeCell ref="B36:D36"/>
    <mergeCell ref="A48:A51"/>
    <mergeCell ref="F48:F51"/>
    <mergeCell ref="E45:E47"/>
    <mergeCell ref="E48:E51"/>
    <mergeCell ref="A45:A47"/>
    <mergeCell ref="F45:F47"/>
    <mergeCell ref="A3:A7"/>
    <mergeCell ref="F3:F7"/>
    <mergeCell ref="A8:A12"/>
    <mergeCell ref="F8:F12"/>
    <mergeCell ref="E3:E7"/>
    <mergeCell ref="E8:E12"/>
    <mergeCell ref="B4:C4"/>
    <mergeCell ref="B5:C5"/>
    <mergeCell ref="B6:C6"/>
    <mergeCell ref="B7:C7"/>
    <mergeCell ref="B9:C9"/>
    <mergeCell ref="B10:C10"/>
    <mergeCell ref="B11:C11"/>
    <mergeCell ref="B12:C12"/>
    <mergeCell ref="A29:A30"/>
    <mergeCell ref="D29:D30"/>
    <mergeCell ref="A14:A17"/>
    <mergeCell ref="F14:F17"/>
    <mergeCell ref="A24:A27"/>
    <mergeCell ref="A18:A23"/>
    <mergeCell ref="E14:E17"/>
    <mergeCell ref="E18:E23"/>
    <mergeCell ref="E24:E27"/>
    <mergeCell ref="C21:C22"/>
    <mergeCell ref="C19:C20"/>
    <mergeCell ref="E29:E30"/>
    <mergeCell ref="F29:F30"/>
    <mergeCell ref="B14:D14"/>
    <mergeCell ref="B24:D24"/>
    <mergeCell ref="B40:D40"/>
    <mergeCell ref="B45:D45"/>
    <mergeCell ref="B48:D48"/>
    <mergeCell ref="B44:C44"/>
    <mergeCell ref="B18:D18"/>
    <mergeCell ref="B29:C29"/>
    <mergeCell ref="B30:C30"/>
    <mergeCell ref="B31:C31"/>
    <mergeCell ref="B32:D32"/>
  </mergeCells>
  <conditionalFormatting sqref="E3:F12 G4:G7 G9:G12 E14:F27 E31:F43 G33:G35 E45:F51">
    <cfRule type="containsBlanks" dxfId="8" priority="1">
      <formula>LEN(TRIM(E3))=0</formula>
    </cfRule>
  </conditionalFormatting>
  <pageMargins left="0.25" right="0.25" top="0.75" bottom="0.5625" header="0.3" footer="0.3"/>
  <pageSetup paperSize="9" scale="97" orientation="portrait" r:id="rId2"/>
  <headerFooter>
    <oddHeader xml:space="preserve">&amp;L&amp;"-,Bold"LEAF ASSESSMENT
NEW DEVELOPMENT&amp;R&amp;"-,Bold"PART 4 
BIODIVERSITY CONSERVATION
</oddHeader>
    <oddFooter>&amp;L&amp;9Version 2.3&amp;C&amp;9Updated Dec 22</oddFooter>
  </headerFooter>
  <rowBreaks count="1" manualBreakCount="1">
    <brk id="35" max="1638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54"/>
  <sheetViews>
    <sheetView showGridLines="0" showRuler="0" view="pageBreakPreview" topLeftCell="A20" zoomScaleNormal="100" zoomScaleSheetLayoutView="100" workbookViewId="0">
      <selection activeCell="B39" sqref="B39:D39"/>
    </sheetView>
  </sheetViews>
  <sheetFormatPr defaultColWidth="9.1796875" defaultRowHeight="13" x14ac:dyDescent="0.3"/>
  <cols>
    <col min="1" max="1" width="4.08984375" style="22" customWidth="1"/>
    <col min="2" max="2" width="10.36328125" style="32" customWidth="1"/>
    <col min="3" max="3" width="43.81640625" style="17" customWidth="1"/>
    <col min="4" max="4" width="4.81640625" style="23" customWidth="1"/>
    <col min="5" max="5" width="10.08984375" style="33" customWidth="1"/>
    <col min="6" max="6" width="9.81640625" style="33" customWidth="1"/>
    <col min="7" max="7" width="20.54296875" style="34" customWidth="1"/>
    <col min="8" max="16384" width="9.1796875" style="17"/>
  </cols>
  <sheetData>
    <row r="1" spans="1:7" s="24" customFormat="1" ht="27" customHeight="1" x14ac:dyDescent="0.35">
      <c r="A1" s="210" t="s">
        <v>13</v>
      </c>
      <c r="B1" s="211"/>
      <c r="C1" s="212"/>
      <c r="D1" s="78" t="s">
        <v>12</v>
      </c>
      <c r="E1" s="167" t="s">
        <v>168</v>
      </c>
      <c r="F1" s="167" t="s">
        <v>169</v>
      </c>
      <c r="G1" s="204" t="s">
        <v>0</v>
      </c>
    </row>
    <row r="2" spans="1:7" s="21" customFormat="1" ht="22.75" customHeight="1" x14ac:dyDescent="0.3">
      <c r="A2" s="79">
        <v>5.0999999999999996</v>
      </c>
      <c r="B2" s="80" t="s">
        <v>57</v>
      </c>
      <c r="C2" s="80"/>
      <c r="D2" s="81">
        <f>SUM(D8,D12,D16,D20)</f>
        <v>14</v>
      </c>
      <c r="E2" s="81">
        <f>SUM(E3:E20)</f>
        <v>0</v>
      </c>
      <c r="F2" s="81">
        <f>SUM(F3:F20)</f>
        <v>0</v>
      </c>
      <c r="G2" s="82"/>
    </row>
    <row r="3" spans="1:7" ht="22.75" customHeight="1" x14ac:dyDescent="0.3">
      <c r="A3" s="217" t="s">
        <v>37</v>
      </c>
      <c r="B3" s="132" t="s">
        <v>247</v>
      </c>
      <c r="D3" s="17"/>
      <c r="E3" s="218"/>
      <c r="F3" s="218"/>
      <c r="G3" s="261"/>
    </row>
    <row r="4" spans="1:7" x14ac:dyDescent="0.3">
      <c r="A4" s="217"/>
      <c r="B4" s="56" t="s">
        <v>1</v>
      </c>
      <c r="C4" s="234" t="s">
        <v>202</v>
      </c>
      <c r="D4" s="45">
        <v>1</v>
      </c>
      <c r="E4" s="219"/>
      <c r="F4" s="219"/>
      <c r="G4" s="233"/>
    </row>
    <row r="5" spans="1:7" ht="17.399999999999999" customHeight="1" x14ac:dyDescent="0.3">
      <c r="A5" s="217"/>
      <c r="B5" s="56" t="s">
        <v>47</v>
      </c>
      <c r="C5" s="235"/>
      <c r="D5" s="45">
        <v>2</v>
      </c>
      <c r="E5" s="219"/>
      <c r="F5" s="219"/>
      <c r="G5" s="233"/>
    </row>
    <row r="6" spans="1:7" x14ac:dyDescent="0.3">
      <c r="A6" s="217"/>
      <c r="B6" s="56" t="s">
        <v>2</v>
      </c>
      <c r="C6" s="328" t="s">
        <v>246</v>
      </c>
      <c r="D6" s="45">
        <v>3</v>
      </c>
      <c r="E6" s="219"/>
      <c r="F6" s="219"/>
      <c r="G6" s="233"/>
    </row>
    <row r="7" spans="1:7" x14ac:dyDescent="0.3">
      <c r="A7" s="217"/>
      <c r="B7" s="56" t="s">
        <v>3</v>
      </c>
      <c r="C7" s="329"/>
      <c r="D7" s="45">
        <v>4</v>
      </c>
      <c r="E7" s="219"/>
      <c r="F7" s="219"/>
      <c r="G7" s="233"/>
    </row>
    <row r="8" spans="1:7" ht="41.4" customHeight="1" x14ac:dyDescent="0.3">
      <c r="A8" s="217"/>
      <c r="B8" s="49" t="s">
        <v>4</v>
      </c>
      <c r="C8" s="65" t="s">
        <v>203</v>
      </c>
      <c r="D8" s="45">
        <v>5</v>
      </c>
      <c r="E8" s="220"/>
      <c r="F8" s="220"/>
      <c r="G8" s="262"/>
    </row>
    <row r="9" spans="1:7" ht="22.75" customHeight="1" x14ac:dyDescent="0.35">
      <c r="A9" s="217" t="s">
        <v>38</v>
      </c>
      <c r="B9" s="263" t="s">
        <v>76</v>
      </c>
      <c r="C9" s="211"/>
      <c r="D9" s="212"/>
      <c r="E9" s="241"/>
      <c r="F9" s="241"/>
      <c r="G9" s="327"/>
    </row>
    <row r="10" spans="1:7" ht="26" x14ac:dyDescent="0.3">
      <c r="A10" s="217"/>
      <c r="B10" s="53" t="s">
        <v>1</v>
      </c>
      <c r="C10" s="51" t="s">
        <v>205</v>
      </c>
      <c r="D10" s="66">
        <v>1</v>
      </c>
      <c r="E10" s="241"/>
      <c r="F10" s="241"/>
      <c r="G10" s="327"/>
    </row>
    <row r="11" spans="1:7" ht="26.5" customHeight="1" x14ac:dyDescent="0.3">
      <c r="A11" s="217"/>
      <c r="B11" s="53" t="s">
        <v>2</v>
      </c>
      <c r="C11" s="206" t="s">
        <v>206</v>
      </c>
      <c r="D11" s="66">
        <v>2</v>
      </c>
      <c r="E11" s="241"/>
      <c r="F11" s="241"/>
      <c r="G11" s="327"/>
    </row>
    <row r="12" spans="1:7" ht="26" x14ac:dyDescent="0.3">
      <c r="A12" s="217"/>
      <c r="B12" s="53" t="s">
        <v>4</v>
      </c>
      <c r="C12" s="51" t="s">
        <v>204</v>
      </c>
      <c r="D12" s="66">
        <v>3</v>
      </c>
      <c r="E12" s="241"/>
      <c r="F12" s="241"/>
      <c r="G12" s="327"/>
    </row>
    <row r="13" spans="1:7" ht="22.75" customHeight="1" x14ac:dyDescent="0.35">
      <c r="A13" s="217" t="s">
        <v>75</v>
      </c>
      <c r="B13" s="263" t="s">
        <v>58</v>
      </c>
      <c r="C13" s="211"/>
      <c r="D13" s="212"/>
      <c r="E13" s="241"/>
      <c r="F13" s="241"/>
      <c r="G13" s="323"/>
    </row>
    <row r="14" spans="1:7" ht="26" x14ac:dyDescent="0.3">
      <c r="A14" s="217"/>
      <c r="B14" s="54" t="s">
        <v>9</v>
      </c>
      <c r="C14" s="49" t="s">
        <v>209</v>
      </c>
      <c r="D14" s="66">
        <v>1</v>
      </c>
      <c r="E14" s="241"/>
      <c r="F14" s="241"/>
      <c r="G14" s="323"/>
    </row>
    <row r="15" spans="1:7" ht="26" x14ac:dyDescent="0.3">
      <c r="A15" s="217"/>
      <c r="B15" s="54" t="s">
        <v>77</v>
      </c>
      <c r="C15" s="49" t="s">
        <v>208</v>
      </c>
      <c r="D15" s="66">
        <v>2</v>
      </c>
      <c r="E15" s="241"/>
      <c r="F15" s="241"/>
      <c r="G15" s="323"/>
    </row>
    <row r="16" spans="1:7" ht="26" x14ac:dyDescent="0.3">
      <c r="A16" s="217"/>
      <c r="B16" s="54" t="s">
        <v>10</v>
      </c>
      <c r="C16" s="49" t="s">
        <v>207</v>
      </c>
      <c r="D16" s="66">
        <v>3</v>
      </c>
      <c r="E16" s="241"/>
      <c r="F16" s="241"/>
      <c r="G16" s="323"/>
    </row>
    <row r="17" spans="1:7" ht="22.75" customHeight="1" x14ac:dyDescent="0.35">
      <c r="A17" s="217" t="s">
        <v>220</v>
      </c>
      <c r="B17" s="263" t="s">
        <v>79</v>
      </c>
      <c r="C17" s="211"/>
      <c r="D17" s="212"/>
      <c r="E17" s="218"/>
      <c r="F17" s="218"/>
      <c r="G17" s="197" t="s">
        <v>297</v>
      </c>
    </row>
    <row r="18" spans="1:7" x14ac:dyDescent="0.3">
      <c r="A18" s="216"/>
      <c r="B18" s="332" t="s">
        <v>179</v>
      </c>
      <c r="C18" s="333"/>
      <c r="D18" s="44">
        <v>1</v>
      </c>
      <c r="E18" s="219"/>
      <c r="F18" s="219"/>
      <c r="G18" s="254"/>
    </row>
    <row r="19" spans="1:7" x14ac:dyDescent="0.3">
      <c r="A19" s="216"/>
      <c r="B19" s="332" t="s">
        <v>245</v>
      </c>
      <c r="C19" s="333"/>
      <c r="D19" s="43">
        <v>2</v>
      </c>
      <c r="E19" s="219"/>
      <c r="F19" s="219"/>
      <c r="G19" s="254"/>
    </row>
    <row r="20" spans="1:7" ht="25.75" customHeight="1" x14ac:dyDescent="0.3">
      <c r="A20" s="216"/>
      <c r="B20" s="332" t="s">
        <v>275</v>
      </c>
      <c r="C20" s="333"/>
      <c r="D20" s="43">
        <v>3</v>
      </c>
      <c r="E20" s="219"/>
      <c r="F20" s="219"/>
      <c r="G20" s="255"/>
    </row>
    <row r="21" spans="1:7" s="67" customFormat="1" ht="22.75" customHeight="1" x14ac:dyDescent="0.35">
      <c r="A21" s="84">
        <v>5.2</v>
      </c>
      <c r="B21" s="280" t="s">
        <v>243</v>
      </c>
      <c r="C21" s="281"/>
      <c r="D21" s="81">
        <f>SUM(D24,D27,D30,D31)</f>
        <v>7</v>
      </c>
      <c r="E21" s="81">
        <f>SUM(E22:E31)</f>
        <v>0</v>
      </c>
      <c r="F21" s="81">
        <f>SUM(F22:F31)</f>
        <v>0</v>
      </c>
      <c r="G21" s="82"/>
    </row>
    <row r="22" spans="1:7" ht="22.75" customHeight="1" x14ac:dyDescent="0.35">
      <c r="A22" s="217" t="s">
        <v>108</v>
      </c>
      <c r="B22" s="263" t="s">
        <v>285</v>
      </c>
      <c r="C22" s="211"/>
      <c r="D22" s="212"/>
      <c r="E22" s="218"/>
      <c r="F22" s="218"/>
      <c r="G22" s="261"/>
    </row>
    <row r="23" spans="1:7" x14ac:dyDescent="0.3">
      <c r="A23" s="217"/>
      <c r="B23" s="56" t="s">
        <v>1</v>
      </c>
      <c r="C23" s="49" t="s">
        <v>276</v>
      </c>
      <c r="D23" s="52">
        <v>1</v>
      </c>
      <c r="E23" s="219"/>
      <c r="F23" s="219"/>
      <c r="G23" s="233"/>
    </row>
    <row r="24" spans="1:7" ht="26" x14ac:dyDescent="0.3">
      <c r="A24" s="217"/>
      <c r="B24" s="56" t="s">
        <v>2</v>
      </c>
      <c r="C24" s="49" t="s">
        <v>284</v>
      </c>
      <c r="D24" s="52">
        <v>2</v>
      </c>
      <c r="E24" s="220"/>
      <c r="F24" s="220"/>
      <c r="G24" s="262"/>
    </row>
    <row r="25" spans="1:7" ht="28.25" customHeight="1" x14ac:dyDescent="0.3">
      <c r="A25" s="216" t="s">
        <v>200</v>
      </c>
      <c r="B25" s="306" t="s">
        <v>286</v>
      </c>
      <c r="C25" s="307"/>
      <c r="D25" s="308"/>
      <c r="E25" s="241"/>
      <c r="F25" s="241"/>
      <c r="G25" s="242"/>
    </row>
    <row r="26" spans="1:7" x14ac:dyDescent="0.3">
      <c r="A26" s="216"/>
      <c r="B26" s="64" t="s">
        <v>1</v>
      </c>
      <c r="C26" s="64" t="s">
        <v>287</v>
      </c>
      <c r="D26" s="43">
        <v>1</v>
      </c>
      <c r="E26" s="241"/>
      <c r="F26" s="241"/>
      <c r="G26" s="242"/>
    </row>
    <row r="27" spans="1:7" ht="39" x14ac:dyDescent="0.3">
      <c r="A27" s="217"/>
      <c r="B27" s="49" t="s">
        <v>2</v>
      </c>
      <c r="C27" s="49" t="s">
        <v>288</v>
      </c>
      <c r="D27" s="44">
        <v>2</v>
      </c>
      <c r="E27" s="241"/>
      <c r="F27" s="241"/>
      <c r="G27" s="242"/>
    </row>
    <row r="28" spans="1:7" ht="22.75" customHeight="1" x14ac:dyDescent="0.35">
      <c r="A28" s="270" t="s">
        <v>274</v>
      </c>
      <c r="B28" s="322" t="s">
        <v>244</v>
      </c>
      <c r="C28" s="211"/>
      <c r="D28" s="212"/>
      <c r="E28" s="324"/>
      <c r="F28" s="324"/>
      <c r="G28" s="234"/>
    </row>
    <row r="29" spans="1:7" x14ac:dyDescent="0.3">
      <c r="A29" s="214"/>
      <c r="B29" s="61" t="s">
        <v>1</v>
      </c>
      <c r="C29" s="49" t="s">
        <v>278</v>
      </c>
      <c r="D29" s="44">
        <v>1</v>
      </c>
      <c r="E29" s="325"/>
      <c r="F29" s="325"/>
      <c r="G29" s="236"/>
    </row>
    <row r="30" spans="1:7" x14ac:dyDescent="0.3">
      <c r="A30" s="215"/>
      <c r="B30" s="61" t="s">
        <v>2</v>
      </c>
      <c r="C30" s="49" t="s">
        <v>277</v>
      </c>
      <c r="D30" s="44">
        <v>2</v>
      </c>
      <c r="E30" s="326"/>
      <c r="F30" s="326"/>
      <c r="G30" s="235"/>
    </row>
    <row r="31" spans="1:7" ht="27.65" customHeight="1" x14ac:dyDescent="0.3">
      <c r="A31" s="198" t="s">
        <v>314</v>
      </c>
      <c r="B31" s="330" t="s">
        <v>315</v>
      </c>
      <c r="C31" s="331"/>
      <c r="D31" s="200">
        <v>1</v>
      </c>
      <c r="E31" s="199"/>
      <c r="F31" s="199"/>
      <c r="G31" s="196"/>
    </row>
    <row r="32" spans="1:7" ht="27" customHeight="1" x14ac:dyDescent="0.3">
      <c r="A32" s="151" t="s">
        <v>14</v>
      </c>
      <c r="B32" s="159"/>
      <c r="C32" s="152"/>
      <c r="D32" s="153"/>
      <c r="E32" s="153"/>
      <c r="F32" s="153"/>
      <c r="G32" s="154"/>
    </row>
    <row r="33" spans="1:7" ht="13.75" customHeight="1" x14ac:dyDescent="0.3">
      <c r="A33" s="304">
        <v>5.3</v>
      </c>
      <c r="B33" s="318" t="s">
        <v>230</v>
      </c>
      <c r="C33" s="319"/>
      <c r="D33" s="273">
        <f>SUM(D38,D42)</f>
        <v>6</v>
      </c>
      <c r="E33" s="273">
        <f>SUM(E35:E42)</f>
        <v>0</v>
      </c>
      <c r="F33" s="273">
        <f>SUM(F35:F42)</f>
        <v>0</v>
      </c>
      <c r="G33" s="334"/>
    </row>
    <row r="34" spans="1:7" ht="14.5" x14ac:dyDescent="0.3">
      <c r="A34" s="305"/>
      <c r="B34" s="320" t="s">
        <v>231</v>
      </c>
      <c r="C34" s="321"/>
      <c r="D34" s="274"/>
      <c r="E34" s="274"/>
      <c r="F34" s="274"/>
      <c r="G34" s="335"/>
    </row>
    <row r="35" spans="1:7" ht="19.75" customHeight="1" x14ac:dyDescent="0.35">
      <c r="A35" s="217" t="s">
        <v>201</v>
      </c>
      <c r="B35" s="263" t="s">
        <v>211</v>
      </c>
      <c r="C35" s="211"/>
      <c r="D35" s="212"/>
      <c r="E35" s="218"/>
      <c r="F35" s="218"/>
      <c r="G35" s="261"/>
    </row>
    <row r="36" spans="1:7" ht="12.65" customHeight="1" x14ac:dyDescent="0.3">
      <c r="A36" s="216"/>
      <c r="B36" s="68" t="s">
        <v>1</v>
      </c>
      <c r="C36" s="69" t="s">
        <v>239</v>
      </c>
      <c r="D36" s="141">
        <v>1</v>
      </c>
      <c r="E36" s="219"/>
      <c r="F36" s="219"/>
      <c r="G36" s="233"/>
    </row>
    <row r="37" spans="1:7" ht="26" x14ac:dyDescent="0.3">
      <c r="A37" s="217"/>
      <c r="B37" s="70" t="s">
        <v>2</v>
      </c>
      <c r="C37" s="49" t="s">
        <v>330</v>
      </c>
      <c r="D37" s="45">
        <v>2</v>
      </c>
      <c r="E37" s="219"/>
      <c r="F37" s="219"/>
      <c r="G37" s="233"/>
    </row>
    <row r="38" spans="1:7" x14ac:dyDescent="0.3">
      <c r="A38" s="217"/>
      <c r="B38" s="70" t="s">
        <v>4</v>
      </c>
      <c r="C38" s="56" t="s">
        <v>240</v>
      </c>
      <c r="D38" s="45">
        <v>3</v>
      </c>
      <c r="E38" s="220"/>
      <c r="F38" s="220"/>
      <c r="G38" s="262"/>
    </row>
    <row r="39" spans="1:7" ht="19.75" customHeight="1" x14ac:dyDescent="0.35">
      <c r="A39" s="270" t="s">
        <v>248</v>
      </c>
      <c r="B39" s="263" t="s">
        <v>212</v>
      </c>
      <c r="C39" s="211"/>
      <c r="D39" s="212"/>
      <c r="E39" s="218"/>
      <c r="F39" s="218"/>
      <c r="G39" s="261"/>
    </row>
    <row r="40" spans="1:7" ht="26" x14ac:dyDescent="0.3">
      <c r="A40" s="214"/>
      <c r="B40" s="70" t="s">
        <v>1</v>
      </c>
      <c r="C40" s="71" t="s">
        <v>241</v>
      </c>
      <c r="D40" s="45">
        <v>1</v>
      </c>
      <c r="E40" s="219"/>
      <c r="F40" s="219"/>
      <c r="G40" s="233"/>
    </row>
    <row r="41" spans="1:7" ht="26" x14ac:dyDescent="0.3">
      <c r="A41" s="214"/>
      <c r="B41" s="70" t="s">
        <v>2</v>
      </c>
      <c r="C41" s="71" t="s">
        <v>242</v>
      </c>
      <c r="D41" s="45">
        <v>2</v>
      </c>
      <c r="E41" s="219"/>
      <c r="F41" s="219"/>
      <c r="G41" s="233"/>
    </row>
    <row r="42" spans="1:7" ht="27" customHeight="1" x14ac:dyDescent="0.3">
      <c r="A42" s="215"/>
      <c r="B42" s="70" t="s">
        <v>4</v>
      </c>
      <c r="C42" s="71" t="s">
        <v>213</v>
      </c>
      <c r="D42" s="45">
        <v>3</v>
      </c>
      <c r="E42" s="220"/>
      <c r="F42" s="220"/>
      <c r="G42" s="262"/>
    </row>
    <row r="43" spans="1:7" x14ac:dyDescent="0.3">
      <c r="A43" s="19"/>
      <c r="B43" s="20"/>
      <c r="C43" s="20"/>
      <c r="D43" s="27"/>
      <c r="E43" s="31"/>
      <c r="F43" s="31"/>
      <c r="G43" s="38"/>
    </row>
    <row r="44" spans="1:7" x14ac:dyDescent="0.3">
      <c r="A44" s="25"/>
      <c r="B44" s="35"/>
      <c r="C44" s="148" t="s">
        <v>320</v>
      </c>
      <c r="D44" s="149">
        <f>SUM(D2,D21,D33)</f>
        <v>27</v>
      </c>
      <c r="E44" s="150">
        <f>SUM(E2,E21,E33)</f>
        <v>0</v>
      </c>
      <c r="F44" s="150">
        <f>SUM(F2,F21,F33)</f>
        <v>0</v>
      </c>
      <c r="G44" s="37"/>
    </row>
    <row r="45" spans="1:7" x14ac:dyDescent="0.3">
      <c r="A45" s="25"/>
      <c r="B45" s="35"/>
      <c r="C45" s="16"/>
      <c r="D45" s="26"/>
      <c r="E45" s="36"/>
      <c r="F45" s="36"/>
      <c r="G45" s="37"/>
    </row>
    <row r="46" spans="1:7" x14ac:dyDescent="0.3">
      <c r="A46" s="25"/>
      <c r="B46" s="35"/>
      <c r="C46" s="16"/>
      <c r="D46" s="26"/>
      <c r="E46" s="36"/>
      <c r="F46" s="36"/>
      <c r="G46" s="37"/>
    </row>
    <row r="47" spans="1:7" x14ac:dyDescent="0.3">
      <c r="A47" s="25"/>
      <c r="B47" s="35"/>
      <c r="C47" s="16"/>
      <c r="D47" s="26"/>
      <c r="E47" s="36"/>
      <c r="F47" s="36"/>
      <c r="G47" s="37"/>
    </row>
    <row r="48" spans="1:7" x14ac:dyDescent="0.3">
      <c r="A48" s="25"/>
      <c r="B48" s="35"/>
      <c r="C48" s="16"/>
      <c r="D48" s="26"/>
      <c r="E48" s="36"/>
      <c r="F48" s="36"/>
      <c r="G48" s="37"/>
    </row>
    <row r="49" spans="1:7" x14ac:dyDescent="0.3">
      <c r="A49" s="25"/>
      <c r="B49" s="35"/>
      <c r="C49" s="16"/>
      <c r="D49" s="26"/>
      <c r="E49" s="36"/>
      <c r="F49" s="36"/>
      <c r="G49" s="37"/>
    </row>
    <row r="50" spans="1:7" x14ac:dyDescent="0.3">
      <c r="A50" s="25"/>
      <c r="B50" s="35"/>
      <c r="C50" s="16"/>
      <c r="D50" s="26"/>
      <c r="E50" s="36"/>
      <c r="F50" s="36"/>
      <c r="G50" s="37"/>
    </row>
    <row r="51" spans="1:7" x14ac:dyDescent="0.3">
      <c r="A51" s="25"/>
      <c r="B51" s="35"/>
      <c r="C51" s="16"/>
      <c r="D51" s="26"/>
      <c r="E51" s="36"/>
      <c r="F51" s="36"/>
      <c r="G51" s="37"/>
    </row>
    <row r="52" spans="1:7" x14ac:dyDescent="0.3">
      <c r="A52" s="25"/>
      <c r="B52" s="35"/>
      <c r="C52" s="16"/>
      <c r="D52" s="26"/>
      <c r="E52" s="36"/>
      <c r="F52" s="36"/>
      <c r="G52" s="37"/>
    </row>
    <row r="53" spans="1:7" x14ac:dyDescent="0.3">
      <c r="A53" s="25"/>
      <c r="B53" s="35"/>
      <c r="C53" s="16"/>
      <c r="D53" s="26"/>
      <c r="E53" s="36"/>
      <c r="F53" s="36"/>
      <c r="G53" s="37"/>
    </row>
    <row r="54" spans="1:7" x14ac:dyDescent="0.3">
      <c r="A54" s="25"/>
      <c r="B54" s="35"/>
      <c r="C54" s="16"/>
      <c r="D54" s="26"/>
      <c r="E54" s="36"/>
      <c r="F54" s="36"/>
      <c r="G54" s="37"/>
    </row>
  </sheetData>
  <sheetProtection selectLockedCells="1"/>
  <customSheetViews>
    <customSheetView guid="{2D3CA9AA-C600-446B-B229-FAFA710A3DBA}" showPageBreaks="1" showGridLines="0" view="pageLayout" showRuler="0">
      <selection activeCell="D6" sqref="D6"/>
      <pageMargins left="0.25" right="0.25" top="0.75" bottom="0.75" header="0.3" footer="0.3"/>
      <pageSetup paperSize="9" orientation="portrait" r:id="rId1"/>
      <headerFooter>
        <oddHeader>&amp;L&amp;"-,Bold"&amp;12PART 5 MAINTENANCE&amp;R&amp;"-,Bold"&amp;12LEAF ASSESSMENT CRITERIA FOR NEW DEVELOPMENT</oddHeader>
        <oddFooter>&amp;L&amp;9Version 2.0 &amp;C&amp;9Updated 26 April 2020</oddFooter>
      </headerFooter>
    </customSheetView>
  </customSheetViews>
  <mergeCells count="59">
    <mergeCell ref="E39:E42"/>
    <mergeCell ref="F39:F42"/>
    <mergeCell ref="A39:A42"/>
    <mergeCell ref="G39:G42"/>
    <mergeCell ref="A17:A20"/>
    <mergeCell ref="F17:F20"/>
    <mergeCell ref="B18:C18"/>
    <mergeCell ref="B20:C20"/>
    <mergeCell ref="B19:C19"/>
    <mergeCell ref="E17:E20"/>
    <mergeCell ref="E25:E27"/>
    <mergeCell ref="A35:A38"/>
    <mergeCell ref="F35:F38"/>
    <mergeCell ref="G35:G38"/>
    <mergeCell ref="E35:E38"/>
    <mergeCell ref="G33:G34"/>
    <mergeCell ref="F33:F34"/>
    <mergeCell ref="G3:G8"/>
    <mergeCell ref="E3:E8"/>
    <mergeCell ref="A9:A12"/>
    <mergeCell ref="F9:F12"/>
    <mergeCell ref="G9:G12"/>
    <mergeCell ref="E9:E12"/>
    <mergeCell ref="C6:C7"/>
    <mergeCell ref="A3:A8"/>
    <mergeCell ref="F3:F8"/>
    <mergeCell ref="C4:C5"/>
    <mergeCell ref="A13:A16"/>
    <mergeCell ref="B31:C31"/>
    <mergeCell ref="B25:D25"/>
    <mergeCell ref="D33:D34"/>
    <mergeCell ref="E33:E34"/>
    <mergeCell ref="F13:F16"/>
    <mergeCell ref="A33:A34"/>
    <mergeCell ref="G18:G20"/>
    <mergeCell ref="G13:G16"/>
    <mergeCell ref="A28:A30"/>
    <mergeCell ref="E28:E30"/>
    <mergeCell ref="F28:F30"/>
    <mergeCell ref="G28:G30"/>
    <mergeCell ref="A22:A24"/>
    <mergeCell ref="F22:F24"/>
    <mergeCell ref="G22:G24"/>
    <mergeCell ref="A25:A27"/>
    <mergeCell ref="F25:F27"/>
    <mergeCell ref="G25:G27"/>
    <mergeCell ref="E22:E24"/>
    <mergeCell ref="E13:E16"/>
    <mergeCell ref="B33:C33"/>
    <mergeCell ref="B34:C34"/>
    <mergeCell ref="B35:D35"/>
    <mergeCell ref="B39:D39"/>
    <mergeCell ref="B9:D9"/>
    <mergeCell ref="B28:D28"/>
    <mergeCell ref="A1:C1"/>
    <mergeCell ref="B13:D13"/>
    <mergeCell ref="B17:D17"/>
    <mergeCell ref="B21:C21"/>
    <mergeCell ref="B22:D22"/>
  </mergeCells>
  <conditionalFormatting sqref="E35:F42 E3:F20 E22:F31">
    <cfRule type="containsBlanks" dxfId="7" priority="3">
      <formula>LEN(TRIM(E3))=0</formula>
    </cfRule>
  </conditionalFormatting>
  <conditionalFormatting sqref="G18:G20">
    <cfRule type="containsBlanks" dxfId="6" priority="1">
      <formula>LEN(TRIM(G18))=0</formula>
    </cfRule>
  </conditionalFormatting>
  <pageMargins left="0.25" right="0.25" top="0.75" bottom="0.75" header="0.3" footer="0.3"/>
  <pageSetup paperSize="9" scale="95" orientation="portrait" r:id="rId2"/>
  <headerFooter>
    <oddHeader>&amp;L&amp;"-,Bold"LEAF ASSESSMENT
NEW DEVELOPMENT&amp;R&amp;"-,Bold"PART 5 MAINTENANCE</oddHeader>
    <oddFooter>&amp;L&amp;9Version 2.3&amp;C&amp;9Updated Dec 22</oddFooter>
  </headerFooter>
  <rowBreaks count="1" manualBreakCount="1">
    <brk id="31" max="16383" man="1"/>
  </rowBreak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0C884-6915-4B88-8D14-01EA91AD17F7}">
  <dimension ref="A1:E11"/>
  <sheetViews>
    <sheetView showGridLines="0" showRuler="0" view="pageLayout" topLeftCell="A11" zoomScaleNormal="100" workbookViewId="0">
      <selection activeCell="C42" sqref="C42"/>
    </sheetView>
  </sheetViews>
  <sheetFormatPr defaultColWidth="9.1796875" defaultRowHeight="13" x14ac:dyDescent="0.3"/>
  <cols>
    <col min="1" max="1" width="35" style="32" customWidth="1"/>
    <col min="2" max="2" width="4.7265625" style="17" customWidth="1"/>
    <col min="3" max="3" width="10.6328125" style="23" customWidth="1"/>
    <col min="4" max="4" width="10.26953125" style="33" customWidth="1"/>
    <col min="5" max="5" width="40.1796875" style="33" customWidth="1"/>
    <col min="6" max="16384" width="9.1796875" style="17"/>
  </cols>
  <sheetData>
    <row r="1" spans="1:5" s="24" customFormat="1" ht="27" customHeight="1" x14ac:dyDescent="0.35">
      <c r="A1" s="160" t="s">
        <v>256</v>
      </c>
      <c r="B1" s="161" t="s">
        <v>12</v>
      </c>
      <c r="C1" s="177" t="s">
        <v>168</v>
      </c>
      <c r="D1" s="177" t="s">
        <v>169</v>
      </c>
      <c r="E1" s="207" t="s">
        <v>0</v>
      </c>
    </row>
    <row r="2" spans="1:5" s="24" customFormat="1" ht="100.75" customHeight="1" x14ac:dyDescent="0.35">
      <c r="A2" s="143" t="s">
        <v>310</v>
      </c>
      <c r="B2" s="144"/>
      <c r="C2" s="336"/>
      <c r="D2" s="339"/>
      <c r="E2" s="340"/>
    </row>
    <row r="3" spans="1:5" x14ac:dyDescent="0.3">
      <c r="A3" s="343" t="s">
        <v>257</v>
      </c>
      <c r="B3" s="142">
        <v>1</v>
      </c>
      <c r="C3" s="337"/>
      <c r="D3" s="337"/>
      <c r="E3" s="341"/>
    </row>
    <row r="4" spans="1:5" x14ac:dyDescent="0.3">
      <c r="A4" s="344"/>
      <c r="B4" s="18">
        <v>2</v>
      </c>
      <c r="C4" s="337"/>
      <c r="D4" s="337"/>
      <c r="E4" s="341"/>
    </row>
    <row r="5" spans="1:5" x14ac:dyDescent="0.3">
      <c r="A5" s="345" t="s">
        <v>258</v>
      </c>
      <c r="B5" s="18">
        <v>3</v>
      </c>
      <c r="C5" s="337"/>
      <c r="D5" s="337"/>
      <c r="E5" s="341"/>
    </row>
    <row r="6" spans="1:5" x14ac:dyDescent="0.3">
      <c r="A6" s="344"/>
      <c r="B6" s="18">
        <v>4</v>
      </c>
      <c r="C6" s="337"/>
      <c r="D6" s="337"/>
      <c r="E6" s="341"/>
    </row>
    <row r="7" spans="1:5" ht="22.25" customHeight="1" x14ac:dyDescent="0.3">
      <c r="A7" s="15" t="s">
        <v>259</v>
      </c>
      <c r="B7" s="18">
        <v>5</v>
      </c>
      <c r="C7" s="338"/>
      <c r="D7" s="338"/>
      <c r="E7" s="342"/>
    </row>
    <row r="8" spans="1:5" x14ac:dyDescent="0.3">
      <c r="A8" s="35"/>
      <c r="B8" s="16"/>
      <c r="C8" s="26"/>
      <c r="D8" s="36"/>
      <c r="E8" s="36"/>
    </row>
    <row r="9" spans="1:5" x14ac:dyDescent="0.3">
      <c r="A9" s="35"/>
      <c r="B9" s="16"/>
      <c r="C9" s="26"/>
      <c r="D9" s="36"/>
      <c r="E9" s="36"/>
    </row>
    <row r="10" spans="1:5" x14ac:dyDescent="0.3">
      <c r="A10" s="35"/>
      <c r="B10" s="16"/>
      <c r="C10" s="26"/>
      <c r="D10" s="36"/>
      <c r="E10" s="36"/>
    </row>
    <row r="11" spans="1:5" x14ac:dyDescent="0.3">
      <c r="A11" s="35"/>
      <c r="B11" s="16"/>
      <c r="C11" s="26"/>
      <c r="D11" s="36"/>
      <c r="E11" s="36"/>
    </row>
  </sheetData>
  <sheetProtection selectLockedCells="1"/>
  <mergeCells count="5">
    <mergeCell ref="C2:C7"/>
    <mergeCell ref="D2:D7"/>
    <mergeCell ref="E2:E7"/>
    <mergeCell ref="A3:A4"/>
    <mergeCell ref="A5:A6"/>
  </mergeCells>
  <conditionalFormatting sqref="C2:D7">
    <cfRule type="containsBlanks" dxfId="5" priority="1">
      <formula>LEN(TRIM(C2))=0</formula>
    </cfRule>
  </conditionalFormatting>
  <pageMargins left="0.25" right="0.25" top="0.75" bottom="0.75" header="0.3" footer="0.3"/>
  <pageSetup paperSize="9" scale="98" orientation="portrait" r:id="rId1"/>
  <headerFooter>
    <oddHeader>&amp;L&amp;"-,Bold"&amp;12BONUS&amp;R&amp;"-,Bold"&amp;12LEAF ASSESSMENT CRITERIA FOR NEW DEVELOPMENT</oddHeader>
    <oddFooter>&amp;L&amp;9Version 2.3&amp;C&amp;9
Updated Dec 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1:F33"/>
  <sheetViews>
    <sheetView showGridLines="0" showRuler="0" topLeftCell="A18" zoomScaleNormal="100" workbookViewId="0">
      <selection activeCell="C44" sqref="C44"/>
    </sheetView>
  </sheetViews>
  <sheetFormatPr defaultRowHeight="14.5" x14ac:dyDescent="0.35"/>
  <cols>
    <col min="1" max="1" width="5.08984375" style="8" customWidth="1"/>
    <col min="2" max="2" width="38.6328125" customWidth="1"/>
    <col min="3" max="4" width="15.08984375" style="1" customWidth="1"/>
    <col min="5" max="5" width="15.08984375" customWidth="1"/>
    <col min="7" max="7" width="11.54296875" bestFit="1" customWidth="1"/>
  </cols>
  <sheetData>
    <row r="1" spans="1:6" x14ac:dyDescent="0.35">
      <c r="A1" s="7"/>
      <c r="B1" s="3"/>
      <c r="C1" s="6"/>
      <c r="D1" s="6"/>
      <c r="E1" s="3"/>
      <c r="F1" s="3"/>
    </row>
    <row r="2" spans="1:6" ht="43.5" x14ac:dyDescent="0.35">
      <c r="A2" s="40" t="s">
        <v>46</v>
      </c>
      <c r="B2" s="41" t="s">
        <v>45</v>
      </c>
      <c r="C2" s="39" t="s">
        <v>177</v>
      </c>
      <c r="D2" s="185" t="s">
        <v>175</v>
      </c>
      <c r="E2" s="186" t="s">
        <v>176</v>
      </c>
    </row>
    <row r="3" spans="1:6" s="181" customFormat="1" ht="19.75" customHeight="1" x14ac:dyDescent="0.35">
      <c r="A3" s="179">
        <v>1</v>
      </c>
      <c r="B3" s="180" t="s">
        <v>289</v>
      </c>
      <c r="C3" s="178">
        <f>SUM(C4:C6)</f>
        <v>50</v>
      </c>
      <c r="D3" s="182"/>
      <c r="E3" s="192"/>
    </row>
    <row r="4" spans="1:6" x14ac:dyDescent="0.35">
      <c r="A4" s="4">
        <v>1.1000000000000001</v>
      </c>
      <c r="B4" s="4" t="str">
        <f>Part1!_Toc25842604</f>
        <v>Overall Landscape Concept</v>
      </c>
      <c r="C4" s="46">
        <f>Part1!D2</f>
        <v>15</v>
      </c>
      <c r="D4" s="46"/>
      <c r="E4" s="46"/>
    </row>
    <row r="5" spans="1:6" x14ac:dyDescent="0.35">
      <c r="A5" s="4">
        <v>1.2</v>
      </c>
      <c r="B5" s="5" t="str">
        <f>Part1!B15</f>
        <v>Greenery Provision</v>
      </c>
      <c r="C5" s="46">
        <f>Part1!D15</f>
        <v>30</v>
      </c>
      <c r="D5" s="46"/>
      <c r="E5" s="46"/>
    </row>
    <row r="6" spans="1:6" x14ac:dyDescent="0.35">
      <c r="A6" s="4" t="s">
        <v>229</v>
      </c>
      <c r="B6" s="5" t="str">
        <f>Part1!B43</f>
        <v>Additional Buffer Planting</v>
      </c>
      <c r="C6" s="46">
        <f>Part1!D43</f>
        <v>5</v>
      </c>
      <c r="D6" s="46"/>
      <c r="E6" s="46"/>
    </row>
    <row r="7" spans="1:6" s="181" customFormat="1" ht="19.75" customHeight="1" x14ac:dyDescent="0.35">
      <c r="A7" s="179">
        <v>2</v>
      </c>
      <c r="B7" s="180" t="s">
        <v>41</v>
      </c>
      <c r="C7" s="178">
        <f>SUM(C8:C10)</f>
        <v>16</v>
      </c>
      <c r="D7" s="182"/>
      <c r="E7" s="192"/>
    </row>
    <row r="8" spans="1:6" x14ac:dyDescent="0.35">
      <c r="A8" s="4">
        <v>2.1</v>
      </c>
      <c r="B8" s="4" t="str">
        <f>Part2!_Toc25842604</f>
        <v>Wellbeing</v>
      </c>
      <c r="C8" s="46">
        <f>Part2!D2</f>
        <v>7</v>
      </c>
      <c r="D8" s="46"/>
      <c r="E8" s="46"/>
    </row>
    <row r="9" spans="1:6" x14ac:dyDescent="0.35">
      <c r="A9" s="4">
        <v>2.2000000000000002</v>
      </c>
      <c r="B9" s="4" t="str">
        <f>Part2!B13</f>
        <v>Universal Design</v>
      </c>
      <c r="C9" s="46">
        <f>Part2!D13</f>
        <v>5</v>
      </c>
      <c r="D9" s="46"/>
      <c r="E9" s="46"/>
    </row>
    <row r="10" spans="1:6" x14ac:dyDescent="0.35">
      <c r="A10" s="4" t="s">
        <v>107</v>
      </c>
      <c r="B10" s="47" t="str">
        <f>Part2!B21</f>
        <v>Community Engagement</v>
      </c>
      <c r="C10" s="46">
        <f>Part2!D21</f>
        <v>4</v>
      </c>
      <c r="D10" s="46"/>
      <c r="E10" s="46"/>
    </row>
    <row r="11" spans="1:6" s="181" customFormat="1" ht="19.75" customHeight="1" x14ac:dyDescent="0.35">
      <c r="A11" s="179">
        <v>3</v>
      </c>
      <c r="B11" s="180" t="s">
        <v>42</v>
      </c>
      <c r="C11" s="178">
        <f>SUM(C12:C14)</f>
        <v>23</v>
      </c>
      <c r="D11" s="182"/>
      <c r="E11" s="192"/>
    </row>
    <row r="12" spans="1:6" x14ac:dyDescent="0.35">
      <c r="A12" s="4">
        <v>3.1</v>
      </c>
      <c r="B12" s="4" t="str">
        <f>Part3!_Toc25842604</f>
        <v>Management of Resources</v>
      </c>
      <c r="C12" s="46">
        <f>Part3!D2</f>
        <v>10</v>
      </c>
      <c r="D12" s="46"/>
      <c r="E12" s="46"/>
    </row>
    <row r="13" spans="1:6" x14ac:dyDescent="0.35">
      <c r="A13" s="4">
        <v>3.2</v>
      </c>
      <c r="B13" s="4" t="str">
        <f>Part3!B17</f>
        <v>Source of Materials</v>
      </c>
      <c r="C13" s="46">
        <f>Part3!D17</f>
        <v>5</v>
      </c>
      <c r="D13" s="46"/>
      <c r="E13" s="46"/>
    </row>
    <row r="14" spans="1:6" x14ac:dyDescent="0.35">
      <c r="A14" s="4" t="s">
        <v>106</v>
      </c>
      <c r="B14" s="5" t="str">
        <f>Part3!B24</f>
        <v>Stormwater Management</v>
      </c>
      <c r="C14" s="46">
        <f>Part3!D24</f>
        <v>8</v>
      </c>
      <c r="D14" s="46"/>
      <c r="E14" s="46"/>
    </row>
    <row r="15" spans="1:6" s="181" customFormat="1" ht="19.75" customHeight="1" x14ac:dyDescent="0.35">
      <c r="A15" s="179">
        <v>4</v>
      </c>
      <c r="B15" s="180" t="s">
        <v>43</v>
      </c>
      <c r="C15" s="178">
        <f>SUM(C16:C19)</f>
        <v>34</v>
      </c>
      <c r="D15" s="182"/>
      <c r="E15" s="192"/>
    </row>
    <row r="16" spans="1:6" x14ac:dyDescent="0.35">
      <c r="A16" s="4">
        <v>4.0999999999999996</v>
      </c>
      <c r="B16" s="4" t="str">
        <f>Part4!_Toc25842604</f>
        <v>Native Plants</v>
      </c>
      <c r="C16" s="46">
        <f>Part4!D2</f>
        <v>8</v>
      </c>
      <c r="D16" s="46"/>
      <c r="E16" s="46"/>
    </row>
    <row r="17" spans="1:5" x14ac:dyDescent="0.35">
      <c r="A17" s="4">
        <v>4.2</v>
      </c>
      <c r="B17" s="4" t="str">
        <f>Part4!B13</f>
        <v>Biodiversity-sensitive Planting &amp; Design</v>
      </c>
      <c r="C17" s="46">
        <f>Part4!D13</f>
        <v>11</v>
      </c>
      <c r="D17" s="46"/>
      <c r="E17" s="46"/>
    </row>
    <row r="18" spans="1:5" x14ac:dyDescent="0.35">
      <c r="A18" s="4" t="s">
        <v>104</v>
      </c>
      <c r="B18" s="4" t="str">
        <f>Part4!B29</f>
        <v>Tree Retention</v>
      </c>
      <c r="C18" s="46">
        <f>Part4!D29</f>
        <v>10</v>
      </c>
      <c r="D18" s="46"/>
      <c r="E18" s="46"/>
    </row>
    <row r="19" spans="1:5" x14ac:dyDescent="0.35">
      <c r="A19" s="4" t="s">
        <v>105</v>
      </c>
      <c r="B19" s="5" t="str">
        <f>Part4!B44</f>
        <v>Conservation of Habitats</v>
      </c>
      <c r="C19" s="46">
        <f>Part4!D44</f>
        <v>5</v>
      </c>
      <c r="D19" s="46"/>
      <c r="E19" s="46"/>
    </row>
    <row r="20" spans="1:5" s="181" customFormat="1" ht="19.75" customHeight="1" x14ac:dyDescent="0.35">
      <c r="A20" s="179">
        <v>5</v>
      </c>
      <c r="B20" s="180" t="s">
        <v>44</v>
      </c>
      <c r="C20" s="178">
        <f>SUM(C21:C23)</f>
        <v>27</v>
      </c>
      <c r="D20" s="182"/>
      <c r="E20" s="192"/>
    </row>
    <row r="21" spans="1:5" x14ac:dyDescent="0.35">
      <c r="A21" s="4">
        <v>5.0999999999999996</v>
      </c>
      <c r="B21" s="48" t="str">
        <f>Part5!B2</f>
        <v>Design for Landscape Maintainability</v>
      </c>
      <c r="C21" s="46">
        <f>Part5!D2</f>
        <v>14</v>
      </c>
      <c r="D21" s="46"/>
      <c r="E21" s="46"/>
    </row>
    <row r="22" spans="1:5" x14ac:dyDescent="0.35">
      <c r="A22" s="4">
        <v>5.2</v>
      </c>
      <c r="B22" s="4" t="str">
        <f>Part5!_Toc25842604</f>
        <v>Maintenance Plans and Operations</v>
      </c>
      <c r="C22" s="46">
        <f>Part5!D21</f>
        <v>7</v>
      </c>
      <c r="D22" s="46"/>
      <c r="E22" s="46"/>
    </row>
    <row r="23" spans="1:5" s="13" customFormat="1" x14ac:dyDescent="0.35">
      <c r="A23" s="4" t="s">
        <v>249</v>
      </c>
      <c r="B23" s="4" t="str">
        <f>Part5!B33</f>
        <v>Design for Skyrise Greenery Maintenance</v>
      </c>
      <c r="C23" s="46">
        <f>Part5!D33</f>
        <v>6</v>
      </c>
      <c r="D23" s="46"/>
      <c r="E23" s="46"/>
    </row>
    <row r="24" spans="1:5" s="13" customFormat="1" x14ac:dyDescent="0.35">
      <c r="A24" s="4"/>
      <c r="B24" s="208" t="s">
        <v>313</v>
      </c>
      <c r="C24" s="209">
        <f>SUM(C3,C7,C11,C15,C20)</f>
        <v>150</v>
      </c>
      <c r="D24" s="46"/>
      <c r="E24" s="46"/>
    </row>
    <row r="25" spans="1:5" s="13" customFormat="1" ht="19.75" customHeight="1" x14ac:dyDescent="0.35">
      <c r="A25" s="179">
        <v>6</v>
      </c>
      <c r="B25" s="184" t="s">
        <v>294</v>
      </c>
      <c r="C25" s="178">
        <f>Bonus!B7</f>
        <v>5</v>
      </c>
      <c r="D25" s="182"/>
      <c r="E25" s="192"/>
    </row>
    <row r="26" spans="1:5" ht="19.75" customHeight="1" x14ac:dyDescent="0.35">
      <c r="A26" s="187"/>
      <c r="B26" s="188" t="s">
        <v>331</v>
      </c>
      <c r="C26" s="189"/>
      <c r="D26" s="182"/>
      <c r="E26" s="192"/>
    </row>
    <row r="27" spans="1:5" s="13" customFormat="1" ht="19.75" customHeight="1" x14ac:dyDescent="0.35">
      <c r="A27" s="187"/>
      <c r="B27" s="188" t="s">
        <v>311</v>
      </c>
      <c r="C27" s="190"/>
      <c r="D27" s="183">
        <f>D26/C24</f>
        <v>0</v>
      </c>
      <c r="E27" s="193">
        <f>E26/C24</f>
        <v>0</v>
      </c>
    </row>
    <row r="28" spans="1:5" s="13" customFormat="1" ht="19.75" customHeight="1" x14ac:dyDescent="0.35">
      <c r="A28" s="187"/>
      <c r="B28" s="188" t="s">
        <v>312</v>
      </c>
      <c r="C28" s="191"/>
      <c r="D28" s="195" t="str">
        <f>IF(D27&gt;=80%,"Platinum", IF(D27&gt;=75%,"Gold", IF(D27&gt;=70%,"Silver", IF(D27&gt;=50%,"Certified","Not Certified"))))</f>
        <v>Not Certified</v>
      </c>
      <c r="E28" s="192" t="str">
        <f>IF(E27&gt;=80%,"Platinum", IF(E27&gt;=75%,"Gold", IF(E27&gt;=70%,"Silver", IF(E27&gt;=50%,"Certified","Not Certified"))))</f>
        <v>Not Certified</v>
      </c>
    </row>
    <row r="29" spans="1:5" x14ac:dyDescent="0.35">
      <c r="D29"/>
    </row>
    <row r="30" spans="1:5" x14ac:dyDescent="0.35">
      <c r="B30" s="194" t="s">
        <v>111</v>
      </c>
      <c r="C30" s="194" t="s">
        <v>112</v>
      </c>
    </row>
    <row r="31" spans="1:5" x14ac:dyDescent="0.35">
      <c r="B31" s="194" t="s">
        <v>113</v>
      </c>
      <c r="C31" s="194" t="s">
        <v>114</v>
      </c>
    </row>
    <row r="32" spans="1:5" x14ac:dyDescent="0.35">
      <c r="B32" s="194" t="s">
        <v>115</v>
      </c>
      <c r="C32" s="194" t="s">
        <v>116</v>
      </c>
    </row>
    <row r="33" spans="2:3" x14ac:dyDescent="0.35">
      <c r="B33" s="194" t="s">
        <v>117</v>
      </c>
      <c r="C33" s="194" t="s">
        <v>118</v>
      </c>
    </row>
  </sheetData>
  <sheetProtection selectLockedCells="1"/>
  <customSheetViews>
    <customSheetView guid="{2D3CA9AA-C600-446B-B229-FAFA710A3DBA}" showPageBreaks="1" view="pageLayout" topLeftCell="A7">
      <selection activeCell="B13" sqref="B13"/>
      <pageMargins left="0.25" right="0.25" top="0.75" bottom="0.75" header="0.3" footer="0.3"/>
      <pageSetup paperSize="9" orientation="portrait" r:id="rId1"/>
      <headerFooter>
        <oddHeader>&amp;R&amp;"-,Bold"&amp;12LEAF  
ASSESSMENT CRITERIA FOR NEW DEVELOPMENT</oddHeader>
        <oddFooter>&amp;L&amp;9Version 2.0 &amp;C&amp;9Updated 26 April 2020</oddFooter>
      </headerFooter>
    </customSheetView>
  </customSheetViews>
  <conditionalFormatting sqref="D28:E28">
    <cfRule type="containsText" dxfId="4" priority="1" operator="containsText" text="Gold">
      <formula>NOT(ISERROR(SEARCH("Gold",D28)))</formula>
    </cfRule>
    <cfRule type="containsText" dxfId="3" priority="2" operator="containsText" text="Silver">
      <formula>NOT(ISERROR(SEARCH("Silver",D28)))</formula>
    </cfRule>
    <cfRule type="containsText" dxfId="2" priority="3" operator="containsText" text="Platinum">
      <formula>NOT(ISERROR(SEARCH("Platinum",D28)))</formula>
    </cfRule>
    <cfRule type="containsText" dxfId="1" priority="4" operator="containsText" text="Not Certified">
      <formula>NOT(ISERROR(SEARCH("Not Certified",D28)))</formula>
    </cfRule>
    <cfRule type="beginsWith" dxfId="0" priority="5" operator="beginsWith" text="Certified">
      <formula>LEFT(D28,LEN("Certified"))="Certified"</formula>
    </cfRule>
  </conditionalFormatting>
  <pageMargins left="0.25" right="0.25" top="0.75" bottom="0.75" header="0.3" footer="0.3"/>
  <pageSetup paperSize="9" orientation="portrait" r:id="rId2"/>
  <headerFooter>
    <oddHeader>&amp;L&amp;"-,Bold"LEAF ASSESSMENT
NEW DEVELOPMENT&amp;R&amp;"-,Bold"SUMMARY</oddHeader>
    <oddFooter>&amp;L&amp;9Version 2.3&amp;C&amp;9Updated Dec 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6D0C-029B-4661-903F-D43B532E76F3}">
  <dimension ref="A1:C26"/>
  <sheetViews>
    <sheetView showGridLines="0" showRuler="0" view="pageLayout" zoomScaleNormal="100" workbookViewId="0">
      <selection activeCell="C5" sqref="C5"/>
    </sheetView>
  </sheetViews>
  <sheetFormatPr defaultRowHeight="14.5" x14ac:dyDescent="0.35"/>
  <cols>
    <col min="1" max="1" width="3.1796875" customWidth="1"/>
    <col min="2" max="2" width="40.90625" customWidth="1"/>
    <col min="3" max="3" width="55.81640625" customWidth="1"/>
  </cols>
  <sheetData>
    <row r="1" spans="1:3" s="13" customFormat="1" ht="25.5" customHeight="1" x14ac:dyDescent="0.35">
      <c r="A1" s="42" t="s">
        <v>188</v>
      </c>
    </row>
    <row r="2" spans="1:3" x14ac:dyDescent="0.35">
      <c r="A2" s="11" t="s">
        <v>119</v>
      </c>
      <c r="B2" s="10"/>
      <c r="C2" s="28" t="s">
        <v>120</v>
      </c>
    </row>
    <row r="3" spans="1:3" x14ac:dyDescent="0.35">
      <c r="A3" s="9">
        <v>1</v>
      </c>
      <c r="B3" s="14" t="s">
        <v>121</v>
      </c>
      <c r="C3" s="29" t="s">
        <v>122</v>
      </c>
    </row>
    <row r="4" spans="1:3" x14ac:dyDescent="0.35">
      <c r="A4" s="9">
        <v>2</v>
      </c>
      <c r="B4" s="2" t="s">
        <v>162</v>
      </c>
      <c r="C4" s="30" t="s">
        <v>163</v>
      </c>
    </row>
    <row r="5" spans="1:3" x14ac:dyDescent="0.35">
      <c r="A5" s="12" t="s">
        <v>123</v>
      </c>
      <c r="B5" s="10"/>
      <c r="C5" s="28" t="s">
        <v>120</v>
      </c>
    </row>
    <row r="6" spans="1:3" x14ac:dyDescent="0.35">
      <c r="A6" s="9">
        <v>1</v>
      </c>
      <c r="B6" s="14" t="s">
        <v>124</v>
      </c>
      <c r="C6" s="29" t="s">
        <v>125</v>
      </c>
    </row>
    <row r="7" spans="1:3" x14ac:dyDescent="0.35">
      <c r="A7" s="9">
        <v>2</v>
      </c>
      <c r="B7" s="14" t="s">
        <v>126</v>
      </c>
      <c r="C7" s="30" t="s">
        <v>164</v>
      </c>
    </row>
    <row r="8" spans="1:3" ht="24" x14ac:dyDescent="0.35">
      <c r="A8" s="9">
        <v>3</v>
      </c>
      <c r="B8" s="14" t="s">
        <v>127</v>
      </c>
      <c r="C8" s="29" t="s">
        <v>128</v>
      </c>
    </row>
    <row r="9" spans="1:3" x14ac:dyDescent="0.35">
      <c r="A9" s="9">
        <v>4</v>
      </c>
      <c r="B9" s="14" t="s">
        <v>129</v>
      </c>
      <c r="C9" s="29" t="s">
        <v>130</v>
      </c>
    </row>
    <row r="10" spans="1:3" ht="48.65" customHeight="1" x14ac:dyDescent="0.35">
      <c r="A10" s="9">
        <v>5</v>
      </c>
      <c r="B10" s="14" t="s">
        <v>131</v>
      </c>
      <c r="C10" s="29" t="s">
        <v>132</v>
      </c>
    </row>
    <row r="11" spans="1:3" ht="24" x14ac:dyDescent="0.35">
      <c r="A11" s="9">
        <v>6</v>
      </c>
      <c r="B11" s="14" t="s">
        <v>133</v>
      </c>
      <c r="C11" s="29" t="s">
        <v>134</v>
      </c>
    </row>
    <row r="12" spans="1:3" ht="36" x14ac:dyDescent="0.35">
      <c r="A12" s="9">
        <v>7</v>
      </c>
      <c r="B12" s="14" t="s">
        <v>135</v>
      </c>
      <c r="C12" s="29" t="s">
        <v>136</v>
      </c>
    </row>
    <row r="13" spans="1:3" x14ac:dyDescent="0.35">
      <c r="A13" s="9">
        <v>8</v>
      </c>
      <c r="B13" s="14" t="s">
        <v>137</v>
      </c>
      <c r="C13" s="29" t="s">
        <v>138</v>
      </c>
    </row>
    <row r="14" spans="1:3" ht="29" x14ac:dyDescent="0.35">
      <c r="A14" s="9">
        <v>9</v>
      </c>
      <c r="B14" s="14" t="s">
        <v>139</v>
      </c>
      <c r="C14" s="29" t="s">
        <v>140</v>
      </c>
    </row>
    <row r="15" spans="1:3" x14ac:dyDescent="0.35">
      <c r="A15" s="9">
        <v>10</v>
      </c>
      <c r="B15" s="14" t="s">
        <v>141</v>
      </c>
      <c r="C15" s="29" t="s">
        <v>142</v>
      </c>
    </row>
    <row r="16" spans="1:3" ht="48" x14ac:dyDescent="0.35">
      <c r="A16" s="9">
        <v>11</v>
      </c>
      <c r="B16" s="14" t="s">
        <v>143</v>
      </c>
      <c r="C16" s="29" t="s">
        <v>144</v>
      </c>
    </row>
    <row r="17" spans="1:3" x14ac:dyDescent="0.35">
      <c r="A17" s="9">
        <v>12</v>
      </c>
      <c r="B17" s="14" t="s">
        <v>145</v>
      </c>
      <c r="C17" s="29" t="s">
        <v>146</v>
      </c>
    </row>
    <row r="18" spans="1:3" x14ac:dyDescent="0.35">
      <c r="A18" s="9">
        <v>13</v>
      </c>
      <c r="B18" s="14" t="s">
        <v>147</v>
      </c>
      <c r="C18" s="30" t="s">
        <v>165</v>
      </c>
    </row>
    <row r="19" spans="1:3" ht="29" x14ac:dyDescent="0.35">
      <c r="A19" s="9">
        <v>14</v>
      </c>
      <c r="B19" s="14" t="s">
        <v>148</v>
      </c>
      <c r="C19" s="30" t="s">
        <v>166</v>
      </c>
    </row>
    <row r="20" spans="1:3" x14ac:dyDescent="0.35">
      <c r="A20" s="9">
        <v>15</v>
      </c>
      <c r="B20" s="14" t="s">
        <v>149</v>
      </c>
      <c r="C20" s="29" t="s">
        <v>150</v>
      </c>
    </row>
    <row r="21" spans="1:3" x14ac:dyDescent="0.35">
      <c r="A21" s="9">
        <v>16</v>
      </c>
      <c r="B21" s="14" t="s">
        <v>151</v>
      </c>
      <c r="C21" s="29" t="s">
        <v>152</v>
      </c>
    </row>
    <row r="22" spans="1:3" x14ac:dyDescent="0.35">
      <c r="A22" s="9">
        <v>17</v>
      </c>
      <c r="B22" s="14" t="s">
        <v>153</v>
      </c>
      <c r="C22" s="29" t="s">
        <v>154</v>
      </c>
    </row>
    <row r="23" spans="1:3" ht="29" x14ac:dyDescent="0.35">
      <c r="A23" s="9">
        <v>18</v>
      </c>
      <c r="B23" s="14" t="s">
        <v>155</v>
      </c>
      <c r="C23" s="29" t="s">
        <v>156</v>
      </c>
    </row>
    <row r="24" spans="1:3" x14ac:dyDescent="0.35">
      <c r="A24" s="9">
        <v>19</v>
      </c>
      <c r="B24" s="14" t="s">
        <v>157</v>
      </c>
      <c r="C24" s="29" t="s">
        <v>158</v>
      </c>
    </row>
    <row r="25" spans="1:3" ht="24" x14ac:dyDescent="0.35">
      <c r="A25" s="9">
        <v>20</v>
      </c>
      <c r="B25" s="14" t="s">
        <v>159</v>
      </c>
      <c r="C25" s="29" t="s">
        <v>160</v>
      </c>
    </row>
    <row r="26" spans="1:3" ht="48" x14ac:dyDescent="0.35">
      <c r="A26" s="9">
        <v>21</v>
      </c>
      <c r="B26" s="14" t="s">
        <v>161</v>
      </c>
      <c r="C26" s="30" t="s">
        <v>167</v>
      </c>
    </row>
  </sheetData>
  <sheetProtection selectLockedCells="1"/>
  <customSheetViews>
    <customSheetView guid="{2D3CA9AA-C600-446B-B229-FAFA710A3DBA}" showPageBreaks="1" showGridLines="0" view="pageLayout" showRuler="0">
      <selection activeCell="C1" sqref="C1"/>
      <pageMargins left="0.19791666666666666" right="0.22916666666666666" top="0.75" bottom="0.75" header="0.3" footer="0.3"/>
      <pageSetup paperSize="9" orientation="portrait" r:id="rId1"/>
      <headerFooter>
        <oddHeader>&amp;L&amp;"-,Bold"Annex B: Resources&amp;R&amp;"-,Bold"LEAF  
ASSESSMENT CRITERIA FOR NEW DEVELOPMENT</oddHeader>
      </headerFooter>
    </customSheetView>
  </customSheetViews>
  <pageMargins left="0.19791666666666666" right="0.22916666666666666" top="0.75" bottom="0.75" header="0.3" footer="0.3"/>
  <pageSetup paperSize="9" orientation="portrait" r:id="rId2"/>
  <headerFooter>
    <oddHeader>&amp;L&amp;"-,Bold"LEAF ASSESSMENT
NEW DEVELOPMENT&amp;R&amp;"-,Bold"RESOURCES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8DD8B5-1198-4478-840B-0D00A0D8123F}">
  <ds:schemaRef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b21f3a1a-2eac-4dd5-b970-ecc04f6aab5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CB0D01B-4753-4C56-A337-C8F6A5157693}">
  <ds:schemaRefs>
    <ds:schemaRef ds:uri="http://schemas.microsoft.com/sharepoint/v3/contenttype/forms"/>
  </ds:schemaRefs>
</ds:datastoreItem>
</file>

<file path=customXml/itemProps3.xml><?xml version="1.0" encoding="utf-8"?>
<ds:datastoreItem xmlns:ds="http://schemas.openxmlformats.org/officeDocument/2006/customXml" ds:itemID="{1029DFD0-8783-40F3-8B4A-B7085C818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Part1</vt:lpstr>
      <vt:lpstr>Part2</vt:lpstr>
      <vt:lpstr>Part3</vt:lpstr>
      <vt:lpstr>Part4</vt:lpstr>
      <vt:lpstr>Part5</vt:lpstr>
      <vt:lpstr>Bonus</vt:lpstr>
      <vt:lpstr>Summary</vt:lpstr>
      <vt:lpstr>Resources</vt:lpstr>
      <vt:lpstr>Part1!_Toc25842604</vt:lpstr>
      <vt:lpstr>Part2!_Toc25842604</vt:lpstr>
      <vt:lpstr>Part3!_Toc25842604</vt:lpstr>
      <vt:lpstr>Part4!_Toc25842604</vt:lpstr>
      <vt:lpstr>Part5!_Toc25842604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Yoke Sim TAN (NPARKS)</cp:lastModifiedBy>
  <cp:lastPrinted>2023-01-09T08:06:58Z</cp:lastPrinted>
  <dcterms:created xsi:type="dcterms:W3CDTF">2020-02-13T10:10:37Z</dcterms:created>
  <dcterms:modified xsi:type="dcterms:W3CDTF">2023-01-09T08:07:04Z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0x010100D36313A863DFBA4B9A1116F145512F5D</vt:lpwstr>
  </property>
  <property fmtid="{D5CDD505-2E9C-101B-9397-08002B2CF9AE}" pid="3" name="MSIP_Label_4aaa7e78-45b1-4890-b8a3-003d1d728a3e_Enabled">
    <vt:lpwstr>true</vt:lpwstr>
  </property>
  <property fmtid="{D5CDD505-2E9C-101B-9397-08002B2CF9AE}" pid="4" name="MSIP_Label_4aaa7e78-45b1-4890-b8a3-003d1d728a3e_SetDate">
    <vt:lpwstr>2022-08-22T09:04:58Z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e46714c1-2ddf-411a-8392-61583d5ee7de</vt:lpwstr>
  </property>
  <property fmtid="{D5CDD505-2E9C-101B-9397-08002B2CF9AE}" pid="9" name="MSIP_Label_4aaa7e78-45b1-4890-b8a3-003d1d728a3e_ContentBits">
    <vt:lpwstr>0</vt:lpwstr>
  </property>
</Properties>
</file>