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tys\Desktop\LEAF sec\"/>
    </mc:Choice>
  </mc:AlternateContent>
  <xr:revisionPtr revIDLastSave="0" documentId="13_ncr:1_{627CFFD1-069E-4B78-9C70-CCF34E2417F0}" xr6:coauthVersionLast="47" xr6:coauthVersionMax="47" xr10:uidLastSave="{00000000-0000-0000-0000-000000000000}"/>
  <bookViews>
    <workbookView xWindow="-110" yWindow="-110" windowWidth="19420" windowHeight="10420" activeTab="6" xr2:uid="{77BDF7A5-110B-4167-8728-18DB3741F513}"/>
  </bookViews>
  <sheets>
    <sheet name="Part 1" sheetId="1" r:id="rId1"/>
    <sheet name="Part 2" sheetId="5" r:id="rId2"/>
    <sheet name="Part 3" sheetId="6" r:id="rId3"/>
    <sheet name="Part 4" sheetId="7" r:id="rId4"/>
    <sheet name="Part 5" sheetId="8" r:id="rId5"/>
    <sheet name="Bonus" sheetId="12" r:id="rId6"/>
    <sheet name="Summary" sheetId="9" r:id="rId7"/>
    <sheet name="Resources" sheetId="11" r:id="rId8"/>
  </sheets>
  <definedNames>
    <definedName name="_Toc25842604" localSheetId="5">Bonus!#REF!</definedName>
    <definedName name="_Toc25842604" localSheetId="0">'Part 1'!#REF!</definedName>
    <definedName name="_Toc25842604" localSheetId="1">'Part 2'!#REF!</definedName>
    <definedName name="_Toc25842604" localSheetId="2">'Part 3'!$B$2</definedName>
    <definedName name="_Toc25842604" localSheetId="3">'Part 4'!$B$2</definedName>
    <definedName name="_Toc25842604" localSheetId="4">'Part 5'!$B$21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9" l="1"/>
  <c r="E26" i="9"/>
  <c r="C26" i="9"/>
  <c r="C24" i="9" l="1"/>
  <c r="D52" i="8"/>
  <c r="E16" i="5"/>
  <c r="F41" i="8"/>
  <c r="E41" i="8"/>
  <c r="D41" i="8"/>
  <c r="F33" i="8"/>
  <c r="E33" i="8"/>
  <c r="D33" i="8"/>
  <c r="E21" i="8"/>
  <c r="F21" i="8"/>
  <c r="E21" i="9" s="1"/>
  <c r="D21" i="8"/>
  <c r="F2" i="8"/>
  <c r="E20" i="9" s="1"/>
  <c r="E2" i="8"/>
  <c r="D2" i="8"/>
  <c r="F30" i="7"/>
  <c r="E30" i="7"/>
  <c r="D18" i="9" s="1"/>
  <c r="D30" i="7"/>
  <c r="F16" i="7"/>
  <c r="E16" i="7"/>
  <c r="D16" i="7"/>
  <c r="F2" i="7"/>
  <c r="E2" i="7"/>
  <c r="D2" i="7"/>
  <c r="F24" i="6"/>
  <c r="E14" i="9" s="1"/>
  <c r="E24" i="6"/>
  <c r="D24" i="6"/>
  <c r="F17" i="6"/>
  <c r="E13" i="9" s="1"/>
  <c r="E17" i="6"/>
  <c r="D17" i="6"/>
  <c r="F2" i="6"/>
  <c r="E2" i="6"/>
  <c r="D2" i="6"/>
  <c r="E11" i="5"/>
  <c r="F2" i="5"/>
  <c r="E2" i="5"/>
  <c r="D16" i="5"/>
  <c r="D11" i="5"/>
  <c r="D2" i="5"/>
  <c r="C5" i="9"/>
  <c r="C4" i="9"/>
  <c r="D49" i="1"/>
  <c r="F41" i="1"/>
  <c r="E6" i="9" s="1"/>
  <c r="E41" i="1"/>
  <c r="D6" i="9" s="1"/>
  <c r="D41" i="1"/>
  <c r="F13" i="1"/>
  <c r="E5" i="9" s="1"/>
  <c r="E13" i="1"/>
  <c r="D13" i="1"/>
  <c r="F2" i="1"/>
  <c r="E2" i="1"/>
  <c r="D4" i="9" s="1"/>
  <c r="D2" i="1"/>
  <c r="B8" i="9"/>
  <c r="B5" i="9"/>
  <c r="B4" i="9"/>
  <c r="B6" i="9"/>
  <c r="C25" i="9"/>
  <c r="F16" i="5"/>
  <c r="F38" i="7" l="1"/>
  <c r="E52" i="8"/>
  <c r="F52" i="8"/>
  <c r="E38" i="7"/>
  <c r="F49" i="1"/>
  <c r="E26" i="5"/>
  <c r="E49" i="1"/>
  <c r="E11" i="9"/>
  <c r="F38" i="6"/>
  <c r="E38" i="6"/>
  <c r="E15" i="9" l="1"/>
  <c r="B23" i="9"/>
  <c r="B22" i="9"/>
  <c r="B21" i="9"/>
  <c r="B20" i="9"/>
  <c r="D22" i="9"/>
  <c r="C21" i="9"/>
  <c r="C20" i="9"/>
  <c r="D23" i="9"/>
  <c r="C23" i="9"/>
  <c r="D38" i="7"/>
  <c r="C14" i="9"/>
  <c r="C17" i="9"/>
  <c r="E19" i="9" l="1"/>
  <c r="C12" i="9"/>
  <c r="C8" i="9"/>
  <c r="F11" i="5"/>
  <c r="F26" i="5" s="1"/>
  <c r="E8" i="9" l="1"/>
  <c r="E9" i="9"/>
  <c r="E7" i="9" l="1"/>
  <c r="E3" i="9"/>
  <c r="E24" i="9" s="1"/>
  <c r="D24" i="9"/>
  <c r="D26" i="9" s="1"/>
  <c r="D27" i="9" s="1"/>
  <c r="C16" i="9" l="1"/>
  <c r="C18" i="9"/>
  <c r="C15" i="9" l="1"/>
  <c r="C9" i="9" l="1"/>
  <c r="C22" i="9"/>
  <c r="C19" i="9" s="1"/>
  <c r="B10" i="9"/>
  <c r="B16" i="9"/>
  <c r="B17" i="9"/>
  <c r="B18" i="9"/>
  <c r="B14" i="9"/>
  <c r="B13" i="9"/>
  <c r="B12" i="9"/>
  <c r="C13" i="9" l="1"/>
  <c r="C11" i="9" s="1"/>
  <c r="D38" i="6"/>
  <c r="C6" i="9" l="1"/>
  <c r="C3" i="9" s="1"/>
  <c r="D26" i="5"/>
  <c r="C10" i="9" l="1"/>
  <c r="C7" i="9" s="1"/>
  <c r="D28" i="9" l="1"/>
  <c r="E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Pamela LOKE (NPARKS)</author>
  </authors>
  <commentList>
    <comment ref="G14" authorId="0" shapeId="0" xr:uid="{407A4ABD-176B-4BC0-9F01-31D2D23D27D9}">
      <text>
        <r>
          <rPr>
            <b/>
            <sz val="9"/>
            <color indexed="81"/>
            <rFont val="Tahoma"/>
            <family val="2"/>
          </rPr>
          <t xml:space="preserve">To submit detailed calculations in Annex A.
3D volume covered by plants using prescribed Leaf Area Index (LAI). </t>
        </r>
      </text>
    </comment>
    <comment ref="G21" authorId="0" shapeId="0" xr:uid="{5DF86681-48C8-4445-9134-E6FBA497A24E}">
      <text>
        <r>
          <rPr>
            <b/>
            <sz val="9"/>
            <color indexed="81"/>
            <rFont val="Tahoma"/>
            <family val="2"/>
          </rPr>
          <t>To submit detailed calculations in Annex A. 
Use GnPR calculation.</t>
        </r>
      </text>
    </comment>
    <comment ref="G27" authorId="0" shapeId="0" xr:uid="{C8B48F95-F841-4894-B576-37A65EAFAE21}">
      <text>
        <r>
          <rPr>
            <b/>
            <sz val="9"/>
            <color indexed="81"/>
            <rFont val="Tahoma"/>
            <family val="2"/>
          </rPr>
          <t>To submit detailed calculations in Annex 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Pamela LOKE (NPARKS)</author>
  </authors>
  <commentList>
    <comment ref="B12" authorId="0" shapeId="0" xr:uid="{7ADD6777-279A-484B-89A5-640D0A08D226}">
      <text>
        <r>
          <rPr>
            <b/>
            <sz val="9"/>
            <color indexed="81"/>
            <rFont val="Tahoma"/>
            <family val="2"/>
          </rPr>
          <t>E.g. Inclusive playgrounds, special routes for different user groups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Pamela LOKE (NPARKS)</author>
  </authors>
  <commentList>
    <comment ref="B7" authorId="0" shapeId="0" xr:uid="{366A2A69-E847-4122-90E2-C9A0F21AA341}">
      <text>
        <r>
          <rPr>
            <b/>
            <sz val="9"/>
            <color indexed="81"/>
            <rFont val="Tahoma"/>
            <family val="2"/>
          </rPr>
          <t>E.g. compost bins, mulching</t>
        </r>
      </text>
    </comment>
    <comment ref="B14" authorId="0" shapeId="0" xr:uid="{31A20713-55D8-4930-A78E-AAAE97CC1B6A}">
      <text>
        <r>
          <rPr>
            <b/>
            <sz val="9"/>
            <color indexed="81"/>
            <rFont val="Tahoma"/>
            <family val="2"/>
          </rPr>
          <t>Non-potable water source from rainwater harvesting tank, pond, air-con cooling water or NEWater pipe system</t>
        </r>
      </text>
    </comment>
    <comment ref="B19" authorId="0" shapeId="0" xr:uid="{5B6EEA00-EE07-4E3B-BB66-5C1A8C794764}">
      <text>
        <r>
          <rPr>
            <sz val="9"/>
            <color indexed="81"/>
            <rFont val="Tahoma"/>
            <family val="2"/>
          </rPr>
          <t>• Environment friendly products certified by Singapore Green Labelling Scheme (SGLS) or other equivalent certification members under Global Ecolabelling Network (GEN) 
• Low VOC materials, &gt;30% recycled content
• Include picture records, progress monitoring, tender specifications</t>
        </r>
      </text>
    </comment>
    <comment ref="B26" authorId="0" shapeId="0" xr:uid="{D4C87FED-89D7-4A70-95E4-BC1E8EAC2830}">
      <text>
        <r>
          <rPr>
            <b/>
            <sz val="9"/>
            <color indexed="81"/>
            <rFont val="Tahoma"/>
            <family val="2"/>
          </rPr>
          <t>E.g. Rain gardens, bioretention swales, constructed wetlands, natural waterways substituting concrete drainage
• ABC water certification, if applicable
• Provision of maintenance plan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Pamela LOKE (NPARKS)</author>
  </authors>
  <commentList>
    <comment ref="B3" authorId="0" shapeId="0" xr:uid="{FEE3F77A-4B5A-4087-9D29-AB72B421F897}">
      <text>
        <r>
          <rPr>
            <b/>
            <sz val="9"/>
            <color indexed="81"/>
            <rFont val="Tahoma"/>
            <family val="2"/>
          </rPr>
          <t>Includes trees, shrubs, palms, aquatic plants, and ground cover. Refer to Annex A for calculation.</t>
        </r>
      </text>
    </comment>
    <comment ref="G3" authorId="0" shapeId="0" xr:uid="{C807674B-7573-4D66-A5A6-3395B9DCFA16}">
      <text>
        <r>
          <rPr>
            <b/>
            <sz val="9"/>
            <color indexed="81"/>
            <rFont val="Tahoma"/>
            <family val="2"/>
          </rPr>
          <t>To submit detailed calculations in Annex A.
Includes trees, shrubs, palms, aquatic plants, ground cover.</t>
        </r>
      </text>
    </comment>
    <comment ref="B8" authorId="0" shapeId="0" xr:uid="{F95E8074-E94C-4703-9365-E23B9AF53CB0}">
      <text>
        <r>
          <rPr>
            <b/>
            <sz val="9"/>
            <color indexed="81"/>
            <rFont val="Tahoma"/>
            <family val="2"/>
          </rPr>
          <t>Refer to Annex A for calculation.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9004BD02-1925-4E15-900F-7CB081C019D2}">
      <text>
        <r>
          <rPr>
            <b/>
            <sz val="9"/>
            <color indexed="81"/>
            <rFont val="Tahoma"/>
            <family val="2"/>
          </rPr>
          <t>To submit detailed calculations in Annex A.</t>
        </r>
      </text>
    </comment>
    <comment ref="B17" authorId="0" shapeId="0" xr:uid="{EF78E6F1-FC1B-421E-8488-F029F2570B86}">
      <text>
        <r>
          <rPr>
            <b/>
            <sz val="9"/>
            <color indexed="81"/>
            <rFont val="Tahoma"/>
            <family val="2"/>
          </rPr>
          <t>• Detailed topographical map at appropriate scale
• Layered maps, aerial photos, satellite imaging showing vegetation plan and locations of identified key biodiversity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" authorId="0" shapeId="0" xr:uid="{F7693005-193C-4A04-AEAD-6C76EEC11126}">
      <text>
        <r>
          <rPr>
            <b/>
            <sz val="9"/>
            <color indexed="81"/>
            <rFont val="Tahoma"/>
            <family val="2"/>
          </rPr>
          <t>References from known habitats to demonstrate plant species used can provide habitat or ecological services for selected flora or fauna species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 xr:uid="{0540252E-2D27-49C9-9B9C-42E3B40C3C5D}">
      <text>
        <r>
          <rPr>
            <b/>
            <sz val="9"/>
            <color indexed="81"/>
            <rFont val="Tahoma"/>
            <family val="2"/>
          </rPr>
          <t>1) To minimise bird crashes on glass facades 
2) Lighting strategies to manage impact on wildlife at night
• Treating of glass facades surrounding vegetation, reduce reflection of surrounding vegetation
• Using UV-reflecting patterned glass, frosted glass, fritted glass, decals for visual markers
• Downward lighting, motion sensors, seasonal lighting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2A0F34A8-3EFD-4A9C-B6DF-6FE3CF366CF5}">
      <text>
        <r>
          <rPr>
            <b/>
            <sz val="9"/>
            <color indexed="81"/>
            <rFont val="Tahoma"/>
            <family val="2"/>
          </rPr>
          <t>• Inventory of flora and fauna species, numbers and provenance, corresponding IUCN category
• Recommended fauna groups: Mammals, Birds, Fish, Reptiles, Amphibians, Butterflies and Dragonflies (Odonates)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Pamela LOKE (NPARKS)</author>
  </authors>
  <commentList>
    <comment ref="B9" authorId="0" shapeId="0" xr:uid="{163BF5C9-AE58-4602-B2B5-9115BCE2F479}">
      <text>
        <r>
          <rPr>
            <sz val="9"/>
            <color indexed="81"/>
            <rFont val="Tahoma"/>
            <family val="2"/>
          </rPr>
          <t>• Choice of materials and finishes E.g. outdoor furniture, glass parapets, irrigation pipes
• Paving and decking material selection 
• Planter designs, drainage, anchorage for tall plants</t>
        </r>
      </text>
    </comment>
    <comment ref="B13" authorId="0" shapeId="0" xr:uid="{8D28D6FB-17A6-4C61-AFA8-90447A1F55E3}">
      <text>
        <r>
          <rPr>
            <b/>
            <sz val="9"/>
            <color indexed="81"/>
            <rFont val="Tahoma"/>
            <family val="2"/>
          </rPr>
          <t>• Soft and hard landscape integration, design of edges
• Placement and design of paving areas
• Turfed areas and vegetated slopes</t>
        </r>
      </text>
    </comment>
    <comment ref="B17" authorId="0" shapeId="0" xr:uid="{C285B147-8206-4DB5-A5E0-ED53409F95CB}">
      <text>
        <r>
          <rPr>
            <b/>
            <sz val="9"/>
            <color indexed="81"/>
            <rFont val="Tahoma"/>
            <family val="2"/>
          </rPr>
          <t>To provide landscape drawings showing irrigation system and calculation of landscape area covered by system
OR 
To justify that minimal or no irrigation required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 xr:uid="{96DD1845-E678-4D6A-B4DC-5D425B98694A}">
      <text>
        <r>
          <rPr>
            <b/>
            <sz val="9"/>
            <color indexed="81"/>
            <rFont val="Tahoma"/>
            <family val="2"/>
          </rPr>
          <t>To submit detailed calculations in Annex 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 xr:uid="{A1C01B37-5CC4-4FCF-B361-CA6432986E82}">
      <text>
        <r>
          <rPr>
            <b/>
            <sz val="9"/>
            <color indexed="81"/>
            <rFont val="Tahoma"/>
            <family val="2"/>
          </rPr>
          <t>- Integrated Management System
- Smart Lighting
- Mobile Application
- Robotic video analysis
- Automated Irrigation
- Automated lawn-mower</t>
        </r>
      </text>
    </comment>
    <comment ref="B32" authorId="0" shapeId="0" xr:uid="{A7879C0D-8C09-4149-B214-0C76B5D85A64}">
      <text>
        <r>
          <rPr>
            <b/>
            <sz val="9"/>
            <color indexed="81"/>
            <rFont val="Tahoma"/>
            <family val="2"/>
          </rPr>
          <t>Provide certification number and documents indicating role of CPH in the project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3" authorId="0" shapeId="0" xr:uid="{B0780A0F-1A7D-4281-B9CB-F54559CB7854}">
      <text>
        <r>
          <rPr>
            <b/>
            <sz val="9"/>
            <color indexed="81"/>
            <rFont val="Tahoma"/>
            <family val="2"/>
          </rPr>
          <t>• Plant selection
• Microclimate
• Vegetation support, filter layers
• Drainage design
• Protection against root penetration and water-proofing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7" authorId="0" shapeId="0" xr:uid="{070C0570-256F-40D1-8B41-2039C7E47135}">
      <text>
        <r>
          <rPr>
            <b/>
            <sz val="9"/>
            <color indexed="81"/>
            <rFont val="Tahoma"/>
            <family val="2"/>
          </rPr>
          <t>• Design loads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• Maintenance access</t>
        </r>
      </text>
    </comment>
  </commentList>
</comments>
</file>

<file path=xl/sharedStrings.xml><?xml version="1.0" encoding="utf-8"?>
<sst xmlns="http://schemas.openxmlformats.org/spreadsheetml/2006/main" count="425" uniqueCount="319">
  <si>
    <t>COMMENTS</t>
  </si>
  <si>
    <t>Fair</t>
  </si>
  <si>
    <t>Good</t>
  </si>
  <si>
    <t>Very Good</t>
  </si>
  <si>
    <t>Excellent</t>
  </si>
  <si>
    <t>1.1b</t>
  </si>
  <si>
    <t>1.2b</t>
  </si>
  <si>
    <t>1.2c</t>
  </si>
  <si>
    <t>1.2a</t>
  </si>
  <si>
    <t>Low Impact</t>
  </si>
  <si>
    <t>High Impact</t>
  </si>
  <si>
    <t>Plant species selection and placement</t>
  </si>
  <si>
    <t>1.3a</t>
  </si>
  <si>
    <t>PTS</t>
  </si>
  <si>
    <t>LEVEL 1 CRITERIA</t>
  </si>
  <si>
    <t>LEVEL 2 CRITERIA</t>
  </si>
  <si>
    <t>2.1a</t>
  </si>
  <si>
    <t>2.1b</t>
  </si>
  <si>
    <t>2.2a</t>
  </si>
  <si>
    <t>3.1a</t>
  </si>
  <si>
    <t>3.1b</t>
  </si>
  <si>
    <t>3.2a</t>
  </si>
  <si>
    <t>3.2b</t>
  </si>
  <si>
    <t>3.3a</t>
  </si>
  <si>
    <t>3.3b</t>
  </si>
  <si>
    <t>3.3c</t>
  </si>
  <si>
    <t>Management of Resources</t>
  </si>
  <si>
    <t>4.1a</t>
  </si>
  <si>
    <t>4.1b</t>
  </si>
  <si>
    <t>4.2a</t>
  </si>
  <si>
    <t>4.2b</t>
  </si>
  <si>
    <t>Sustainable source for construction and landscaping materials</t>
  </si>
  <si>
    <t>4.3a</t>
  </si>
  <si>
    <t>4.3b</t>
  </si>
  <si>
    <t>Native Plants</t>
  </si>
  <si>
    <t>Quantity of planted species that are native to Southeast Asia region</t>
  </si>
  <si>
    <t>5.1a</t>
  </si>
  <si>
    <t>5.1b</t>
  </si>
  <si>
    <t>Biodiversity-sensitive Planting &amp; Design</t>
  </si>
  <si>
    <t>Habitat creation through planting design</t>
  </si>
  <si>
    <t>COMMUNITY WELLBEING &amp; ENGAGEMENT</t>
  </si>
  <si>
    <t>ENVIRONMENTAL SUSTAINABILITY</t>
  </si>
  <si>
    <t>BIODIVERSITY CONSERVATION</t>
  </si>
  <si>
    <t>MAINTENANCE</t>
  </si>
  <si>
    <t>CRITERIA</t>
  </si>
  <si>
    <t>S/N</t>
  </si>
  <si>
    <t>Fairly Good</t>
  </si>
  <si>
    <t>Greenery Provision</t>
  </si>
  <si>
    <t xml:space="preserve">Green Plot Ratio (GnPR) – Entire Site </t>
  </si>
  <si>
    <t>3.0 to &lt;5.0</t>
  </si>
  <si>
    <t>5.0 to &lt;6.0</t>
  </si>
  <si>
    <t>6.0 to &lt;7.0</t>
  </si>
  <si>
    <t>15 to &lt;20</t>
  </si>
  <si>
    <t>20 to &lt;25</t>
  </si>
  <si>
    <t>25 to &lt;30</t>
  </si>
  <si>
    <t xml:space="preserve">Percentage of ground-level landscaped area </t>
  </si>
  <si>
    <t>20 to &lt;30%</t>
  </si>
  <si>
    <t>30 to &lt;40%</t>
  </si>
  <si>
    <t>40 to &lt;50%</t>
  </si>
  <si>
    <t>50 to &lt;60%</t>
  </si>
  <si>
    <t>Design for Landscape Maintainability</t>
  </si>
  <si>
    <t>Additional Buffer Planting</t>
  </si>
  <si>
    <t>1 to &lt;5%</t>
  </si>
  <si>
    <t>5 to &lt;10%</t>
  </si>
  <si>
    <t>10 to &lt;15%</t>
  </si>
  <si>
    <t>15 to &lt;20%</t>
  </si>
  <si>
    <t>&gt;20%</t>
  </si>
  <si>
    <t>Community Engagement</t>
  </si>
  <si>
    <t>Wellbeing</t>
  </si>
  <si>
    <t>Source of Materials</t>
  </si>
  <si>
    <t>Number of planted species that are native to Southeast Asia region</t>
  </si>
  <si>
    <t>1.2d</t>
  </si>
  <si>
    <t>Understanding of existing flora and fauna, ecological processes and nearby environments</t>
  </si>
  <si>
    <t>5.2a</t>
  </si>
  <si>
    <t>Moderate Impact</t>
  </si>
  <si>
    <t>Hardscape elements</t>
  </si>
  <si>
    <t>Ease of maintenance access</t>
  </si>
  <si>
    <t>Occasional frequency (e.g. once a year)</t>
  </si>
  <si>
    <t>Moderate frequency (e.g. every 6 months)</t>
  </si>
  <si>
    <t>Frequent (e.g. at least once every 3 months)</t>
  </si>
  <si>
    <t>Ad-hoc events or short programmes offered to engage community</t>
  </si>
  <si>
    <t>4.2c</t>
  </si>
  <si>
    <t>Mitigations for maintenance works to lessen impact on biodiversity</t>
  </si>
  <si>
    <t>Some efforts implemented</t>
  </si>
  <si>
    <t xml:space="preserve">Consistent and comprehensive efforts </t>
  </si>
  <si>
    <t>Universal Design</t>
  </si>
  <si>
    <t>2.3a</t>
  </si>
  <si>
    <t>2.3b</t>
  </si>
  <si>
    <t>Irrigation efficiency</t>
  </si>
  <si>
    <t>Review of site conditions and landscape concept</t>
  </si>
  <si>
    <t>Corridors</t>
  </si>
  <si>
    <t>Lobbies</t>
  </si>
  <si>
    <t>Rooftop</t>
  </si>
  <si>
    <t>Ancillary Structures</t>
  </si>
  <si>
    <t>Façade</t>
  </si>
  <si>
    <t>1.0 to &lt;2.0</t>
  </si>
  <si>
    <t>2.0 to &lt;3.0</t>
  </si>
  <si>
    <t>Green Plot Ratio (GnPR) – Green Buffer &amp; Peripheral Planting Verge</t>
  </si>
  <si>
    <t>10 to &lt;15</t>
  </si>
  <si>
    <t>1 to &lt;20%</t>
  </si>
  <si>
    <t>5% to &lt;20%</t>
  </si>
  <si>
    <t>20% to &lt;40%</t>
  </si>
  <si>
    <t>40% to &lt;60%</t>
  </si>
  <si>
    <t>Management of glass facades and lighting for wildlife</t>
  </si>
  <si>
    <t>Softscape Quality</t>
  </si>
  <si>
    <t>Emulated native landscapes with flora and fauna demonstrated to create habitat, linkage of different landscape areas in development and to surrounding habitats</t>
  </si>
  <si>
    <t>4.1c</t>
  </si>
  <si>
    <t>Efforts to manage invasive species</t>
  </si>
  <si>
    <t>Efforts to monitor changes in flora and fauna species composition and numbers</t>
  </si>
  <si>
    <t>2.2*</t>
  </si>
  <si>
    <t>2.3*</t>
  </si>
  <si>
    <t>3.3*</t>
  </si>
  <si>
    <t>PLATINUM</t>
  </si>
  <si>
    <t>80% and above</t>
  </si>
  <si>
    <t>GOLD</t>
  </si>
  <si>
    <t>75% to &lt;80%</t>
  </si>
  <si>
    <t>SILVER</t>
  </si>
  <si>
    <t>70% to &lt;75%</t>
  </si>
  <si>
    <t>CERTIFIED</t>
  </si>
  <si>
    <t>50% to &lt;70%</t>
  </si>
  <si>
    <t>Requirements</t>
  </si>
  <si>
    <t>Link</t>
  </si>
  <si>
    <t>BCA Accessibility Code</t>
  </si>
  <si>
    <t>https://friendlybuildings.bca.gov.sg/assets/pdf/codes/AccessibilityCode2013.pdf</t>
  </si>
  <si>
    <t>Guidelines &amp; Resources</t>
  </si>
  <si>
    <t>BCA Design for Maintainability</t>
  </si>
  <si>
    <t>https://www.bca.gov.sg/PerformanceBased/others/DM_Checklist_2016.pdf</t>
  </si>
  <si>
    <t>BCA Green Mark</t>
  </si>
  <si>
    <t>BCA Universal Design Guidelines</t>
  </si>
  <si>
    <t>https://friendlybuildings.bca.gov.sg/industry-professional-ud-ud-guide-detail.html</t>
  </si>
  <si>
    <t>Global Invasive Species Database website</t>
  </si>
  <si>
    <t xml:space="preserve">https://www.issg.org/database/ </t>
  </si>
  <si>
    <t>NEA Guide to Better Public Toilet Design and Maintenance</t>
  </si>
  <si>
    <t>https://www.google.com/url?sa=t&amp;source=web&amp;rct=j&amp;url=https://www.nea.gov.sg/docs/default-source/resource/a-guide-to-better-public-toilet-design-and-maintenance.pdf&amp;ved=2ahUKEwjE28OWvNTlAhVX63MBHfxJBV8QFjAAegQIAhAB&amp;usg=AOvVaw17VmoC-Jdd9lMPN668emg8</t>
  </si>
  <si>
    <t>NEA Regulated Goods</t>
  </si>
  <si>
    <t>https://nea.gov.sg/our-services/climate-change-energy-efficiency/energy-efficiency/household-sector/regulated-goods</t>
  </si>
  <si>
    <t>NEA Tick Rating</t>
  </si>
  <si>
    <t>https://e-services.nea.gov.sg/els/pages/search/publicsearchproduct.aspx?param=goods&amp;type=p</t>
  </si>
  <si>
    <t>NParks Accredited Nurseries</t>
  </si>
  <si>
    <t>https://nparks.gov.sg/Cuge/Resources/Nursery %20Accreditation%20List</t>
  </si>
  <si>
    <t>NParks Handbook on Developing Sustainable Highrise Gardens</t>
  </si>
  <si>
    <t>https://www.nparks.gov.sg/-/media/srg/files/handbook-1.pdf?la=en&amp;hash=BA335410EFD6517E50DBBF4E1C5FBE0887CD29EC</t>
  </si>
  <si>
    <t>NParks Flora and Fauna Web</t>
  </si>
  <si>
    <t xml:space="preserve">https://florafaunaweb.nparks.gov.sg </t>
  </si>
  <si>
    <t>NParks Guidelines and Planting Considerations for Trees on Rooftops</t>
  </si>
  <si>
    <t>https://www.nparks.gov.sg/-/media/srg/files/trees-on-rooftops---guidelines-and-planting-considerations.pdf?la=en&amp;hash=C87921B37D313920D99E49DC28B4642CC6ABCE57</t>
  </si>
  <si>
    <t>NParks Native Plants Directory</t>
  </si>
  <si>
    <t>http://florafaunaweb.nparks.gov.sg</t>
  </si>
  <si>
    <t>NParks Skyrise Greenery Guidelines</t>
  </si>
  <si>
    <t>NParks Sustainable Landscape Management Guidelines</t>
  </si>
  <si>
    <t>PUB ABC Waters Design Guidelines</t>
  </si>
  <si>
    <t>https://www.pub.gov.sg/Documents/ABC_Waters_Design_Guidelines.pdf</t>
  </si>
  <si>
    <t>RAS Happy Toilet Programme Guidelines</t>
  </si>
  <si>
    <t>https://www.toilet.org.sg/happytoilets</t>
  </si>
  <si>
    <t>SEC Singapore Green Label Certified Products</t>
  </si>
  <si>
    <t>https://www.sgls.sec.org.sg/sgl-directory.php</t>
  </si>
  <si>
    <t>SGBC Accredited Green Facility Management Firms</t>
  </si>
  <si>
    <t>https://sgbc.online/certification-directory/services/7/</t>
  </si>
  <si>
    <t>SGBC Singapore Green Building Product</t>
  </si>
  <si>
    <t>https://sgbc.online/certification-directory/products/</t>
  </si>
  <si>
    <t>URA LUSH Guidelines in Strategic Areas</t>
  </si>
  <si>
    <t>https://www.ura.gov.sg/Corporate/Guidelines/Development-Control/Non-Residential/SR/Greenery</t>
  </si>
  <si>
    <t>WSH Design for Safety Regulations</t>
  </si>
  <si>
    <t>PUB Water Code of Practice</t>
  </si>
  <si>
    <t xml:space="preserve">https://www.pub.gov.sg/compliance/qualifiedpersonsportal/cop </t>
  </si>
  <si>
    <t xml:space="preserve">https://www.bca.gov.sg/greenmark/green_mark_buildings.html </t>
  </si>
  <si>
    <t xml:space="preserve">https://www.nparks.gov.sg/skyrisegreenery/news-and-resources/guidelines </t>
  </si>
  <si>
    <t xml:space="preserve">https://www.nparks.gov.sg/cuge/resources/publications/ebook/sustainable-landscape </t>
  </si>
  <si>
    <t>https://www.wshc.sg/wps/portal/!ut/p/a1/04_Sj9CPykssy0xPLMnMz0vMAfGjzOJ9_E1MjByDDbzdPUIMDRyNfA08QsyNDYPNTIAKInErcA4zJk6_AQ7gaEBIf7h-FD4lYBeAFeCxoiA3NMIg01ERAO1D0RM!/dl5/d5/L2dBISEvZ0FBIS9nQSEh/?action=cmsPublicView&amp;cmsId=C-2014091001227</t>
  </si>
  <si>
    <t>APPLICANT</t>
  </si>
  <si>
    <t>ASSESSOR</t>
  </si>
  <si>
    <r>
      <rPr>
        <u/>
        <sz val="10"/>
        <color theme="1"/>
        <rFont val="Calibri"/>
        <family val="2"/>
        <scheme val="minor"/>
      </rPr>
      <t>&gt;</t>
    </r>
    <r>
      <rPr>
        <sz val="10"/>
        <color theme="1"/>
        <rFont val="Calibri"/>
        <family val="2"/>
        <scheme val="minor"/>
      </rPr>
      <t>60%</t>
    </r>
  </si>
  <si>
    <t>1.1a</t>
  </si>
  <si>
    <t>APPLICANT SCORE</t>
  </si>
  <si>
    <t>ASSESSORS' SCORE</t>
  </si>
  <si>
    <t>TOTAL APPLICABLE SCORES</t>
  </si>
  <si>
    <t>4.3*</t>
  </si>
  <si>
    <t>Reviewed overall landscape at least annually, refreshing or implementing enhancements to meet purposeful objectives</t>
  </si>
  <si>
    <t>Provision of skyrise greenery</t>
  </si>
  <si>
    <t>Understanding of users</t>
  </si>
  <si>
    <t>Biophilic elements</t>
  </si>
  <si>
    <t>Incorporated some biophilic elements</t>
  </si>
  <si>
    <t>Incorporated biophilic elements moderately</t>
  </si>
  <si>
    <t>Incorporated biophilic elements extensively and purposefully</t>
  </si>
  <si>
    <t xml:space="preserve">Provided basic and minimal UD features </t>
  </si>
  <si>
    <t>Provided comprehensive UD features</t>
  </si>
  <si>
    <t xml:space="preserve">&gt;10% to 30% </t>
  </si>
  <si>
    <t>&gt;30 to 70%</t>
  </si>
  <si>
    <t>&gt;70%</t>
  </si>
  <si>
    <t>Percentage of horticultural waste recycled</t>
  </si>
  <si>
    <t>On-site recycling of horticultural waste</t>
  </si>
  <si>
    <t>Recycles some horticultural waste on-site</t>
  </si>
  <si>
    <t>Recycles significant amount of horticultural waste on-site</t>
  </si>
  <si>
    <t>&lt;10% of materials of applicable usage</t>
  </si>
  <si>
    <t>10-50% of materials of applicable usage</t>
  </si>
  <si>
    <t>&gt;50% of materials of applicable usage</t>
  </si>
  <si>
    <t>5.1c</t>
  </si>
  <si>
    <t>5.1d</t>
  </si>
  <si>
    <t>Percentage of non-potable water for irrigation</t>
  </si>
  <si>
    <t>3.1d</t>
  </si>
  <si>
    <t>Source of non-potable water</t>
  </si>
  <si>
    <t>Collects some non-potable water on-site</t>
  </si>
  <si>
    <t>Collects significant amount of non-potable water on-site</t>
  </si>
  <si>
    <t>Acquired plants from nurseries under NParks Nursery Accreditation Scheme (NAS)</t>
  </si>
  <si>
    <t>Quality of natural features</t>
  </si>
  <si>
    <t>Minimal patches are well-maintained</t>
  </si>
  <si>
    <t>Some areas are well-maintained, numerous areas require immediate attention (e.g. safety concerns)</t>
  </si>
  <si>
    <t>Some areas require attention (e.g. waterlogging, bald patches)</t>
  </si>
  <si>
    <t>Most of softscape is lush, very minimal patches to be improved</t>
  </si>
  <si>
    <t>Softscape is lush, healthy and well-maintained with no apparent issues.</t>
  </si>
  <si>
    <t>Overall Landscape Concept</t>
  </si>
  <si>
    <t>Design is able to minimise impact</t>
  </si>
  <si>
    <t>1.3*</t>
  </si>
  <si>
    <t>Demonstrated basic efforts to manage use of and impact of invasive species</t>
  </si>
  <si>
    <t>Demonstrated comprehensive efforts  to manage use of and impact of invasive species</t>
  </si>
  <si>
    <t xml:space="preserve">Identified site conditions and features </t>
  </si>
  <si>
    <t>Conservation of Habitats</t>
  </si>
  <si>
    <t>Conducted consistent surveys to monitor changes</t>
  </si>
  <si>
    <t xml:space="preserve">Requires high frequency of softscape maintenance due to placement and choice of plant species </t>
  </si>
  <si>
    <t>Requires minimal softscape maintenance across different weather conditions due to placement and choice of plant species</t>
  </si>
  <si>
    <t>Requires moderate frequency of softscape maintenance due to placement and choice of plant species</t>
  </si>
  <si>
    <t>Requires high frequency of hardscape maintenance due to choice or design of hardscape elements</t>
  </si>
  <si>
    <t>Requires moderate frequency of hardscape maintenance due to choice or design of hardscape elements</t>
  </si>
  <si>
    <t>Requires minimal hardscape maintenance due to choice or design of hardscape elements</t>
  </si>
  <si>
    <t>Some landscaped areas can be easily accessed for inspection and maintenance</t>
  </si>
  <si>
    <t xml:space="preserve">Moderate amount of landscaped areas can be easily accessed for inspection and maintenance </t>
  </si>
  <si>
    <t>Most landscaped areas can be easily accessed for inspection and maintenance</t>
  </si>
  <si>
    <t>Maintenance Plans and Operations</t>
  </si>
  <si>
    <t>Smart operations</t>
  </si>
  <si>
    <t>Implemented simple smart operations features</t>
  </si>
  <si>
    <t>Implemented smart operations features extensively</t>
  </si>
  <si>
    <t>Provided basic inspection reports</t>
  </si>
  <si>
    <t>Provided reports of inspections conducted in moderate frequency (e.g. annually)</t>
  </si>
  <si>
    <t>Provided reports of inspections conducted frequently (e.g. every 6 months) and demonstrated efforts to rectify areas of concern</t>
  </si>
  <si>
    <t>Design for Skyrise Greenery Maintenance</t>
  </si>
  <si>
    <t>Not applicable for developments with no skyrise greenery</t>
  </si>
  <si>
    <t>5.4a</t>
  </si>
  <si>
    <t>Maintainability of skyrise greenery</t>
  </si>
  <si>
    <t>Requires high frequency of maintenance</t>
  </si>
  <si>
    <t>Requires minimal maintenance</t>
  </si>
  <si>
    <t>5.4b</t>
  </si>
  <si>
    <t>Safety of skyrise greenery</t>
  </si>
  <si>
    <t>Considered safety minimally during maintenance, or design and selection of plants</t>
  </si>
  <si>
    <t>Considered safety moderately during maintenance, or design and selection of plants</t>
  </si>
  <si>
    <t>Can be maintained safely, considered safety for design and selection of plants</t>
  </si>
  <si>
    <t>5.2b</t>
  </si>
  <si>
    <t>5.2c</t>
  </si>
  <si>
    <t>Features are well-maintained and serve purposeful objectives</t>
  </si>
  <si>
    <t>Features are functional</t>
  </si>
  <si>
    <t>Integration of landscape and architecture</t>
  </si>
  <si>
    <t>Low impact</t>
  </si>
  <si>
    <t>Moderate impact</t>
  </si>
  <si>
    <t>High impact</t>
  </si>
  <si>
    <t xml:space="preserve">Implemented limited area of rooftop or vertical greenery </t>
  </si>
  <si>
    <t>Average</t>
  </si>
  <si>
    <t xml:space="preserve">Implemented moderate area rooftop or vertical greenery </t>
  </si>
  <si>
    <t>Implemented extensive rooftop or vertical greenery</t>
  </si>
  <si>
    <t>Reviewed overall landscape bi-annually, refreshing or implementing enhancements to meet purposeful objectives</t>
  </si>
  <si>
    <t>Uses 10 to &lt;50% non-potable water for irrigation</t>
  </si>
  <si>
    <t>Uses ≥50% non-potable water for irrigation</t>
  </si>
  <si>
    <t>Uses ≥50% non-potable water for irrigation, and requires minimal irrigation for plants to thrive</t>
  </si>
  <si>
    <t>Design of natural hydrological features</t>
  </si>
  <si>
    <t xml:space="preserve">Requires high maintenance, choice of plants can be improved </t>
  </si>
  <si>
    <t xml:space="preserve">Designed for low maintenance, good functionality and choice of plants. </t>
  </si>
  <si>
    <t>Implemented auto-irrigation for &lt;10% of landscape</t>
  </si>
  <si>
    <t>Implemented auto-irrigation for 10% to &lt;50% of landscape</t>
  </si>
  <si>
    <r>
      <t xml:space="preserve">Either </t>
    </r>
    <r>
      <rPr>
        <sz val="10"/>
        <rFont val="Calibri"/>
        <family val="2"/>
      </rPr>
      <t>≥</t>
    </r>
    <r>
      <rPr>
        <sz val="10"/>
        <rFont val="Calibri"/>
        <family val="2"/>
        <scheme val="minor"/>
      </rPr>
      <t xml:space="preserve">50% of auto-irrigated landscape, or minimal to no irrigation is required </t>
    </r>
  </si>
  <si>
    <t>Management plans for softscape and hardscape, and documentation of equipment used for landscape maintenance</t>
  </si>
  <si>
    <t>Provided basic documentation</t>
  </si>
  <si>
    <t>Provided comprehensive plans and documentation that cover all aspects with clear objectives stated and implemented with feedback channel</t>
  </si>
  <si>
    <t>Inspection and monitoring of hardscape and softscape</t>
  </si>
  <si>
    <t>5.3a</t>
  </si>
  <si>
    <t>DESIGN &amp; LANDSCAPE</t>
  </si>
  <si>
    <t>Frequency of community activities and events (related to landscape)</t>
  </si>
  <si>
    <t>Variety of activities (related to landscape)</t>
  </si>
  <si>
    <t>Requires moderate maintenance</t>
  </si>
  <si>
    <r>
      <t>&gt;</t>
    </r>
    <r>
      <rPr>
        <sz val="10"/>
        <rFont val="Calibri"/>
        <family val="2"/>
        <scheme val="minor"/>
      </rPr>
      <t>7.0</t>
    </r>
  </si>
  <si>
    <r>
      <rPr>
        <u/>
        <sz val="10"/>
        <rFont val="Calibri"/>
        <family val="2"/>
        <scheme val="minor"/>
      </rPr>
      <t>&gt;</t>
    </r>
    <r>
      <rPr>
        <sz val="10"/>
        <rFont val="Calibri"/>
        <family val="2"/>
        <scheme val="minor"/>
      </rPr>
      <t>30</t>
    </r>
  </si>
  <si>
    <r>
      <rPr>
        <u/>
        <sz val="10"/>
        <rFont val="Calibri"/>
        <family val="2"/>
        <scheme val="minor"/>
      </rPr>
      <t>&gt;</t>
    </r>
    <r>
      <rPr>
        <sz val="10"/>
        <rFont val="Calibri"/>
        <family val="2"/>
        <scheme val="minor"/>
      </rPr>
      <t>60%</t>
    </r>
  </si>
  <si>
    <r>
      <t xml:space="preserve">Universal Design 
</t>
    </r>
    <r>
      <rPr>
        <sz val="10"/>
        <rFont val="Calibri"/>
        <family val="2"/>
        <scheme val="minor"/>
      </rPr>
      <t>(may refer to BCA’s universal design guidelines, BCA UD Mark rating)</t>
    </r>
  </si>
  <si>
    <t>BONUS</t>
  </si>
  <si>
    <t>Any special efforts within below categories that were not scored for in criteria?
- Design and landscape
- Community wellbeing &amp; engagement
- Environmental sustainability
- Biodiversity conservation
- Maintenance</t>
  </si>
  <si>
    <t>TOTAL SCORE</t>
  </si>
  <si>
    <t>PERCENTAGE</t>
  </si>
  <si>
    <t>AWARD</t>
  </si>
  <si>
    <t>Stormwater Management</t>
  </si>
  <si>
    <t>May refer to PUB ABC waters</t>
  </si>
  <si>
    <r>
      <t xml:space="preserve">Green buffer and peripheral planting verge
</t>
    </r>
    <r>
      <rPr>
        <sz val="10"/>
        <rFont val="Calibri"/>
        <family val="2"/>
        <scheme val="minor"/>
      </rPr>
      <t xml:space="preserve">Green buffer: 3m or 5m
Peripheral planting verge: 2m </t>
    </r>
  </si>
  <si>
    <t>Demonstrated understanding of existing site conditions, ecological networks beyond site and impact of development on it</t>
  </si>
  <si>
    <t>Input GnPR (entire site) value here:</t>
  </si>
  <si>
    <t>Input GnPR (buffer) value here:</t>
  </si>
  <si>
    <t>Input percentage of green buffer here (e.g. 10%):</t>
  </si>
  <si>
    <t>Input percentage here:</t>
  </si>
  <si>
    <t>Treatment of run-off through natural hydrological features</t>
  </si>
  <si>
    <t>&lt;10% of total site area</t>
  </si>
  <si>
    <t>10% to 25% of total site area</t>
  </si>
  <si>
    <t>&gt;25% of total site area, or if attained ABC Certified Gold</t>
  </si>
  <si>
    <t>5.2d</t>
  </si>
  <si>
    <t>Employs a Certified Practising Horticulturist (CPH) with currently valid certification in maintenance operations</t>
  </si>
  <si>
    <t>PART 1 SUB-TOTAL SCORE</t>
  </si>
  <si>
    <t>PART 2 SUB-TOTAL SCORE</t>
  </si>
  <si>
    <t>PART 3 SUB-TOTAL SCORE</t>
  </si>
  <si>
    <t>PART 4 SUB-TOTAL SCORE</t>
  </si>
  <si>
    <t>PART 5 SUB-TOTAL SCORE</t>
  </si>
  <si>
    <t>3.1c</t>
  </si>
  <si>
    <t>Made occasional simple changes to achieve purposeful objectives</t>
  </si>
  <si>
    <t>Conducted ad-hoc surveys or findings</t>
  </si>
  <si>
    <t>Input percentage here 
(e.g. 20%):</t>
  </si>
  <si>
    <t>Conducted frequent and comprehensive survey to understand users' needs (e.g. annual frequency, behaviour and flow)</t>
  </si>
  <si>
    <t>Conducted basic study or survey (e.g. once every 3 years, demographics, feedback from surveys)</t>
  </si>
  <si>
    <t>Provided extensive UD features using integrated approach e.g. involved key stakeholders for feedback, used innovative features to enhance accessibility for all users</t>
  </si>
  <si>
    <t>Long term or in-depth programmes available e.g. volunteer guiding, regular sports classes</t>
  </si>
  <si>
    <t>Variety of events and programmes engaging different user groups e.g. volunteer groups,  educational trails, family events</t>
  </si>
  <si>
    <t>Name of nursery</t>
  </si>
  <si>
    <t>Incorporated small themed trails and plots based on existing planting. e.g. butterfly-attracting shrubs, bee trails</t>
  </si>
  <si>
    <t>Either enhanced existing habitats or created new moderately-sized habitats. e.g. grasslands, riverine, dragonfly ponds</t>
  </si>
  <si>
    <t>Executed retrofitting and lighting management purposefully</t>
  </si>
  <si>
    <t>Requires moderate maintenance frequency, or implemented strategies to reduce maintenance needs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</si>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</sst>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2" borderId="0" xfId="0" applyFill="1"/>
    <xf numFmtId="0" fontId="1" fillId="6" borderId="2" xfId="0" applyFont="1" applyFill="1" applyBorder="1" applyAlignment="1">
      <alignment horizontal="left" vertical="center"/>
    </xf>
    <xf numFmtId="0" fontId="1" fillId="6" borderId="3" xfId="0" applyFont="1" applyFill="1" applyBorder="1" applyAlignment="1"/>
    <xf numFmtId="0" fontId="0" fillId="0" borderId="0" xfId="0" applyFill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6" borderId="2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left" vertical="center"/>
    </xf>
    <xf numFmtId="0" fontId="5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6" borderId="3" xfId="0" applyFont="1" applyFill="1" applyBorder="1" applyAlignment="1">
      <alignment vertical="center"/>
    </xf>
    <xf numFmtId="0" fontId="0" fillId="0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3" xfId="0" applyFont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8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5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5" fillId="5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5" fillId="7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4" fillId="6" borderId="2" xfId="0" applyFont="1" applyFill="1" applyBorder="1" applyAlignment="1">
      <alignment horizontal="left" vertical="center"/>
    </xf>
    <xf numFmtId="0" fontId="14" fillId="6" borderId="3" xfId="0" applyFont="1" applyFill="1" applyBorder="1" applyAlignment="1"/>
    <xf numFmtId="0" fontId="14" fillId="6" borderId="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0" borderId="8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2" fillId="6" borderId="10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left" vertical="center"/>
    </xf>
    <xf numFmtId="0" fontId="10" fillId="11" borderId="3" xfId="0" applyFont="1" applyFill="1" applyBorder="1" applyAlignment="1">
      <alignment vertical="center"/>
    </xf>
    <xf numFmtId="0" fontId="10" fillId="11" borderId="3" xfId="0" applyFont="1" applyFill="1" applyBorder="1" applyAlignment="1">
      <alignment vertical="center" wrapText="1"/>
    </xf>
    <xf numFmtId="0" fontId="10" fillId="11" borderId="3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2" fillId="3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left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5" xfId="0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>
      <alignment horizontal="left" vertical="center"/>
    </xf>
    <xf numFmtId="0" fontId="12" fillId="7" borderId="12" xfId="0" applyFont="1" applyFill="1" applyBorder="1" applyAlignment="1">
      <alignment horizontal="left" vertical="center"/>
    </xf>
    <xf numFmtId="0" fontId="10" fillId="7" borderId="12" xfId="0" applyFont="1" applyFill="1" applyBorder="1" applyAlignment="1">
      <alignment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8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0" fillId="7" borderId="4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5" fillId="7" borderId="12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vertical="center"/>
    </xf>
    <xf numFmtId="0" fontId="5" fillId="7" borderId="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vertical="center"/>
    </xf>
    <xf numFmtId="0" fontId="5" fillId="7" borderId="8" xfId="0" applyFont="1" applyFill="1" applyBorder="1" applyAlignment="1">
      <alignment vertical="center"/>
    </xf>
    <xf numFmtId="0" fontId="3" fillId="7" borderId="10" xfId="0" applyFont="1" applyFill="1" applyBorder="1" applyAlignment="1">
      <alignment vertical="center"/>
    </xf>
    <xf numFmtId="0" fontId="1" fillId="11" borderId="2" xfId="0" applyFont="1" applyFill="1" applyBorder="1" applyAlignment="1">
      <alignment horizontal="left" vertical="center"/>
    </xf>
    <xf numFmtId="0" fontId="0" fillId="11" borderId="3" xfId="0" applyFont="1" applyFill="1" applyBorder="1" applyAlignment="1">
      <alignment vertical="center" wrapText="1"/>
    </xf>
    <xf numFmtId="0" fontId="0" fillId="11" borderId="3" xfId="0" applyFont="1" applyFill="1" applyBorder="1" applyAlignment="1">
      <alignment horizontal="center" vertical="center"/>
    </xf>
    <xf numFmtId="0" fontId="0" fillId="11" borderId="4" xfId="0" applyFont="1" applyFill="1" applyBorder="1" applyAlignment="1">
      <alignment horizontal="left" vertical="center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>
      <alignment horizontal="left" vertical="center"/>
    </xf>
    <xf numFmtId="0" fontId="5" fillId="11" borderId="9" xfId="0" applyFont="1" applyFill="1" applyBorder="1" applyAlignment="1">
      <alignment horizontal="left" vertical="center"/>
    </xf>
    <xf numFmtId="0" fontId="3" fillId="11" borderId="8" xfId="0" applyFont="1" applyFill="1" applyBorder="1" applyAlignment="1">
      <alignment vertical="center" wrapText="1"/>
    </xf>
    <xf numFmtId="0" fontId="3" fillId="11" borderId="8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0" fontId="1" fillId="10" borderId="1" xfId="1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vertical="center"/>
    </xf>
    <xf numFmtId="0" fontId="3" fillId="11" borderId="10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7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 applyProtection="1">
      <alignment horizontal="center" vertical="center"/>
      <protection locked="0"/>
    </xf>
    <xf numFmtId="0" fontId="5" fillId="7" borderId="9" xfId="0" applyFont="1" applyFill="1" applyBorder="1" applyAlignment="1" applyProtection="1">
      <alignment horizontal="center" vertical="center"/>
      <protection locked="0"/>
    </xf>
    <xf numFmtId="0" fontId="3" fillId="7" borderId="10" xfId="0" applyFont="1" applyFill="1" applyBorder="1" applyAlignment="1">
      <alignment horizontal="left" vertical="center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>
      <alignment horizontal="left" vertical="center"/>
    </xf>
    <xf numFmtId="0" fontId="3" fillId="12" borderId="5" xfId="0" applyFont="1" applyFill="1" applyBorder="1" applyAlignment="1" applyProtection="1">
      <alignment horizontal="center" vertical="center"/>
      <protection locked="0"/>
    </xf>
    <xf numFmtId="0" fontId="5" fillId="11" borderId="2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horizontal="left"/>
    </xf>
    <xf numFmtId="0" fontId="1" fillId="12" borderId="1" xfId="0" applyFont="1" applyFill="1" applyBorder="1"/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vertical="center"/>
    </xf>
    <xf numFmtId="0" fontId="0" fillId="12" borderId="9" xfId="0" applyFont="1" applyFill="1" applyBorder="1" applyAlignment="1">
      <alignment horizontal="left"/>
    </xf>
    <xf numFmtId="0" fontId="1" fillId="12" borderId="10" xfId="0" applyFont="1" applyFill="1" applyBorder="1" applyAlignment="1">
      <alignment horizontal="right"/>
    </xf>
    <xf numFmtId="0" fontId="0" fillId="12" borderId="11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1" fillId="12" borderId="3" xfId="0" applyFont="1" applyFill="1" applyBorder="1" applyAlignment="1">
      <alignment horizontal="right"/>
    </xf>
    <xf numFmtId="0" fontId="1" fillId="12" borderId="12" xfId="0" applyFont="1" applyFill="1" applyBorder="1" applyAlignment="1">
      <alignment horizontal="right"/>
    </xf>
    <xf numFmtId="10" fontId="1" fillId="9" borderId="4" xfId="1" applyNumberFormat="1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1" fillId="12" borderId="1" xfId="0" applyFont="1" applyFill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3" fillId="11" borderId="5" xfId="0" applyFont="1" applyFill="1" applyBorder="1" applyAlignment="1">
      <alignment vertical="center"/>
    </xf>
    <xf numFmtId="0" fontId="3" fillId="11" borderId="5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vertical="center"/>
      <protection locked="0"/>
    </xf>
    <xf numFmtId="0" fontId="10" fillId="12" borderId="7" xfId="0" applyFont="1" applyFill="1" applyBorder="1" applyAlignment="1" applyProtection="1">
      <alignment horizontal="center" vertical="center"/>
      <protection locked="0"/>
    </xf>
    <xf numFmtId="0" fontId="10" fillId="12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10" fillId="0" borderId="13" xfId="0" applyFont="1" applyBorder="1" applyAlignment="1">
      <alignment horizontal="left" vertical="center" wrapText="1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12" borderId="13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4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left" vertical="top"/>
      <protection locked="0"/>
    </xf>
    <xf numFmtId="0" fontId="1" fillId="0" borderId="8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0" fillId="12" borderId="1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12" borderId="6" xfId="0" applyFont="1" applyFill="1" applyBorder="1" applyAlignment="1" applyProtection="1">
      <alignment horizontal="left" vertical="center"/>
      <protection locked="0"/>
    </xf>
    <xf numFmtId="0" fontId="10" fillId="12" borderId="7" xfId="0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12" borderId="9" xfId="0" applyFont="1" applyFill="1" applyBorder="1" applyAlignment="1" applyProtection="1">
      <alignment horizontal="center" vertical="center"/>
      <protection locked="0"/>
    </xf>
    <xf numFmtId="0" fontId="10" fillId="12" borderId="14" xfId="0" applyFont="1" applyFill="1" applyBorder="1" applyAlignment="1" applyProtection="1">
      <alignment horizontal="center" vertical="center"/>
      <protection locked="0"/>
    </xf>
    <xf numFmtId="0" fontId="10" fillId="12" borderId="1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left" vertical="center"/>
    </xf>
    <xf numFmtId="0" fontId="10" fillId="12" borderId="2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12" borderId="6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12" borderId="5" xfId="0" applyFont="1" applyFill="1" applyBorder="1" applyAlignment="1" applyProtection="1">
      <alignment horizontal="center" vertical="center"/>
      <protection locked="0"/>
    </xf>
    <xf numFmtId="0" fontId="10" fillId="12" borderId="7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2" fillId="0" borderId="7" xfId="0" applyFont="1" applyBorder="1" applyAlignment="1">
      <alignment horizontal="left" vertical="center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12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3" fillId="12" borderId="5" xfId="0" applyFont="1" applyFill="1" applyBorder="1" applyAlignment="1" applyProtection="1">
      <alignment horizontal="center" vertical="center"/>
      <protection locked="0"/>
    </xf>
    <xf numFmtId="0" fontId="3" fillId="12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12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12" borderId="9" xfId="0" applyFont="1" applyFill="1" applyBorder="1" applyAlignment="1" applyProtection="1">
      <alignment horizontal="center" vertical="center"/>
      <protection locked="0"/>
    </xf>
    <xf numFmtId="0" fontId="3" fillId="12" borderId="14" xfId="0" applyFont="1" applyFill="1" applyBorder="1" applyAlignment="1" applyProtection="1">
      <alignment horizontal="center" vertical="center"/>
      <protection locked="0"/>
    </xf>
    <xf numFmtId="0" fontId="3" fillId="12" borderId="1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12" borderId="10" xfId="0" applyFont="1" applyFill="1" applyBorder="1" applyAlignment="1" applyProtection="1">
      <alignment horizontal="center" vertical="center"/>
      <protection locked="0"/>
    </xf>
    <xf numFmtId="0" fontId="10" fillId="12" borderId="15" xfId="0" applyFont="1" applyFill="1" applyBorder="1" applyAlignment="1" applyProtection="1">
      <alignment horizontal="center" vertical="center"/>
      <protection locked="0"/>
    </xf>
    <xf numFmtId="0" fontId="10" fillId="12" borderId="13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 applyProtection="1">
      <alignment horizontal="center" vertical="center"/>
      <protection locked="0"/>
    </xf>
    <xf numFmtId="0" fontId="3" fillId="12" borderId="15" xfId="0" applyFont="1" applyFill="1" applyBorder="1" applyAlignment="1" applyProtection="1">
      <alignment horizontal="center" vertical="center"/>
      <protection locked="0"/>
    </xf>
    <xf numFmtId="0" fontId="3" fillId="12" borderId="13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/>
    </xf>
    <xf numFmtId="0" fontId="10" fillId="12" borderId="15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12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12" fillId="7" borderId="2" xfId="0" applyFont="1" applyFill="1" applyBorder="1" applyAlignment="1">
      <alignment horizontal="left" vertical="center"/>
    </xf>
    <xf numFmtId="0" fontId="12" fillId="7" borderId="10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0" fillId="7" borderId="11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20"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77343-309A-440A-A1B0-73759A25D588}">
  <sheetPr codeName="Sheet2"/>
  <dimension ref="A1:G49"/>
  <sheetViews>
    <sheetView showGridLines="0" showRuler="0" view="pageLayout" zoomScaleNormal="100" zoomScaleSheetLayoutView="70" workbookViewId="0">
      <selection activeCell="B42" sqref="B42:D42"/>
    </sheetView>
  </sheetViews>
  <sheetFormatPr defaultColWidth="9.1796875" defaultRowHeight="13" x14ac:dyDescent="0.3"/>
  <cols>
    <col min="1" max="1" width="4" style="41" customWidth="1"/>
    <col min="2" max="2" width="9.453125" style="33" customWidth="1"/>
    <col min="3" max="3" width="44.54296875" style="33" customWidth="1"/>
    <col min="4" max="4" width="3.7265625" style="42" customWidth="1"/>
    <col min="5" max="6" width="9.08984375" style="64" customWidth="1"/>
    <col min="7" max="7" width="22.81640625" style="109" customWidth="1"/>
    <col min="8" max="16384" width="9.1796875" style="33"/>
  </cols>
  <sheetData>
    <row r="1" spans="1:7" s="44" customFormat="1" ht="28.75" customHeight="1" x14ac:dyDescent="0.35">
      <c r="A1" s="100" t="s">
        <v>14</v>
      </c>
      <c r="B1" s="101"/>
      <c r="C1" s="101"/>
      <c r="D1" s="102" t="s">
        <v>13</v>
      </c>
      <c r="E1" s="115" t="s">
        <v>169</v>
      </c>
      <c r="F1" s="115" t="s">
        <v>170</v>
      </c>
      <c r="G1" s="250" t="s">
        <v>0</v>
      </c>
    </row>
    <row r="2" spans="1:7" s="54" customFormat="1" ht="24.65" customHeight="1" x14ac:dyDescent="0.35">
      <c r="A2" s="121">
        <v>1.1000000000000001</v>
      </c>
      <c r="B2" s="124" t="s">
        <v>210</v>
      </c>
      <c r="C2" s="125"/>
      <c r="D2" s="122">
        <f>SUM(D6,D8:D12)</f>
        <v>13</v>
      </c>
      <c r="E2" s="122">
        <f>SUM(E3:E12)</f>
        <v>0</v>
      </c>
      <c r="F2" s="122">
        <f>SUM(F3:F12)</f>
        <v>0</v>
      </c>
      <c r="G2" s="108"/>
    </row>
    <row r="3" spans="1:7" s="127" customFormat="1" ht="22.75" customHeight="1" x14ac:dyDescent="0.35">
      <c r="A3" s="262" t="s">
        <v>172</v>
      </c>
      <c r="B3" s="270" t="s">
        <v>89</v>
      </c>
      <c r="C3" s="283"/>
      <c r="D3" s="284"/>
      <c r="E3" s="279"/>
      <c r="F3" s="279"/>
      <c r="G3" s="274"/>
    </row>
    <row r="4" spans="1:7" ht="28.5" customHeight="1" x14ac:dyDescent="0.3">
      <c r="A4" s="262"/>
      <c r="B4" s="89" t="s">
        <v>2</v>
      </c>
      <c r="C4" s="84" t="s">
        <v>305</v>
      </c>
      <c r="D4" s="87">
        <v>1</v>
      </c>
      <c r="E4" s="279"/>
      <c r="F4" s="279"/>
      <c r="G4" s="274"/>
    </row>
    <row r="5" spans="1:7" ht="26.4" customHeight="1" x14ac:dyDescent="0.3">
      <c r="A5" s="262"/>
      <c r="B5" s="84" t="s">
        <v>3</v>
      </c>
      <c r="C5" s="84" t="s">
        <v>257</v>
      </c>
      <c r="D5" s="87">
        <v>2</v>
      </c>
      <c r="E5" s="279"/>
      <c r="F5" s="279"/>
      <c r="G5" s="274"/>
    </row>
    <row r="6" spans="1:7" ht="39" x14ac:dyDescent="0.3">
      <c r="A6" s="262"/>
      <c r="B6" s="89" t="s">
        <v>4</v>
      </c>
      <c r="C6" s="84" t="s">
        <v>177</v>
      </c>
      <c r="D6" s="87">
        <v>3</v>
      </c>
      <c r="E6" s="279"/>
      <c r="F6" s="279"/>
      <c r="G6" s="258"/>
    </row>
    <row r="7" spans="1:7" s="127" customFormat="1" ht="22.75" customHeight="1" x14ac:dyDescent="0.35">
      <c r="A7" s="275" t="s">
        <v>5</v>
      </c>
      <c r="B7" s="281" t="s">
        <v>249</v>
      </c>
      <c r="C7" s="281"/>
      <c r="D7" s="282"/>
      <c r="E7" s="240"/>
      <c r="F7" s="241"/>
      <c r="G7" s="278"/>
    </row>
    <row r="8" spans="1:7" ht="13.75" customHeight="1" x14ac:dyDescent="0.3">
      <c r="A8" s="276"/>
      <c r="B8" s="280" t="s">
        <v>90</v>
      </c>
      <c r="C8" s="280"/>
      <c r="D8" s="92">
        <v>2</v>
      </c>
      <c r="E8" s="234"/>
      <c r="F8" s="234"/>
      <c r="G8" s="274"/>
    </row>
    <row r="9" spans="1:7" ht="14.4" customHeight="1" x14ac:dyDescent="0.3">
      <c r="A9" s="276"/>
      <c r="B9" s="280" t="s">
        <v>91</v>
      </c>
      <c r="C9" s="280"/>
      <c r="D9" s="92">
        <v>2</v>
      </c>
      <c r="E9" s="235"/>
      <c r="F9" s="235"/>
      <c r="G9" s="274"/>
    </row>
    <row r="10" spans="1:7" ht="14.4" customHeight="1" x14ac:dyDescent="0.3">
      <c r="A10" s="276"/>
      <c r="B10" s="280" t="s">
        <v>92</v>
      </c>
      <c r="C10" s="280"/>
      <c r="D10" s="92">
        <v>2</v>
      </c>
      <c r="E10" s="235"/>
      <c r="F10" s="235"/>
      <c r="G10" s="274"/>
    </row>
    <row r="11" spans="1:7" ht="14.4" customHeight="1" x14ac:dyDescent="0.3">
      <c r="A11" s="276"/>
      <c r="B11" s="280" t="s">
        <v>93</v>
      </c>
      <c r="C11" s="280"/>
      <c r="D11" s="92">
        <v>2</v>
      </c>
      <c r="E11" s="234"/>
      <c r="F11" s="234"/>
      <c r="G11" s="274"/>
    </row>
    <row r="12" spans="1:7" ht="14.4" customHeight="1" x14ac:dyDescent="0.3">
      <c r="A12" s="277"/>
      <c r="B12" s="280" t="s">
        <v>94</v>
      </c>
      <c r="C12" s="280"/>
      <c r="D12" s="92">
        <v>2</v>
      </c>
      <c r="E12" s="234"/>
      <c r="F12" s="234"/>
      <c r="G12" s="258"/>
    </row>
    <row r="13" spans="1:7" s="127" customFormat="1" ht="24.65" customHeight="1" x14ac:dyDescent="0.35">
      <c r="A13" s="107">
        <v>1.2</v>
      </c>
      <c r="B13" s="128" t="s">
        <v>47</v>
      </c>
      <c r="C13" s="126"/>
      <c r="D13" s="122">
        <f>SUM(D20,D26,D33,D39)</f>
        <v>30</v>
      </c>
      <c r="E13" s="122">
        <f>SUM(E14:E39)</f>
        <v>0</v>
      </c>
      <c r="F13" s="122">
        <f>SUM(F14:F39)</f>
        <v>0</v>
      </c>
      <c r="G13" s="228"/>
    </row>
    <row r="14" spans="1:7" s="127" customFormat="1" ht="22.75" customHeight="1" x14ac:dyDescent="0.35">
      <c r="A14" s="262" t="s">
        <v>8</v>
      </c>
      <c r="B14" s="287" t="s">
        <v>48</v>
      </c>
      <c r="C14" s="288"/>
      <c r="D14" s="289"/>
      <c r="E14" s="285"/>
      <c r="F14" s="267"/>
      <c r="G14" s="238" t="s">
        <v>289</v>
      </c>
    </row>
    <row r="15" spans="1:7" ht="12.75" customHeight="1" x14ac:dyDescent="0.3">
      <c r="A15" s="262"/>
      <c r="B15" s="273" t="s">
        <v>95</v>
      </c>
      <c r="C15" s="273"/>
      <c r="D15" s="106">
        <v>1</v>
      </c>
      <c r="E15" s="279"/>
      <c r="F15" s="268"/>
      <c r="G15" s="260"/>
    </row>
    <row r="16" spans="1:7" ht="14.4" customHeight="1" x14ac:dyDescent="0.3">
      <c r="A16" s="262"/>
      <c r="B16" s="273" t="s">
        <v>96</v>
      </c>
      <c r="C16" s="273"/>
      <c r="D16" s="106">
        <v>2</v>
      </c>
      <c r="E16" s="279"/>
      <c r="F16" s="268"/>
      <c r="G16" s="260"/>
    </row>
    <row r="17" spans="1:7" ht="15" customHeight="1" x14ac:dyDescent="0.3">
      <c r="A17" s="262"/>
      <c r="B17" s="273" t="s">
        <v>49</v>
      </c>
      <c r="C17" s="273"/>
      <c r="D17" s="106">
        <v>4</v>
      </c>
      <c r="E17" s="279"/>
      <c r="F17" s="268"/>
      <c r="G17" s="260"/>
    </row>
    <row r="18" spans="1:7" ht="12.75" customHeight="1" x14ac:dyDescent="0.3">
      <c r="A18" s="262"/>
      <c r="B18" s="273" t="s">
        <v>50</v>
      </c>
      <c r="C18" s="273"/>
      <c r="D18" s="106">
        <v>6</v>
      </c>
      <c r="E18" s="279"/>
      <c r="F18" s="268"/>
      <c r="G18" s="260"/>
    </row>
    <row r="19" spans="1:7" ht="14.4" customHeight="1" x14ac:dyDescent="0.3">
      <c r="A19" s="262"/>
      <c r="B19" s="273" t="s">
        <v>51</v>
      </c>
      <c r="C19" s="273"/>
      <c r="D19" s="106">
        <v>8</v>
      </c>
      <c r="E19" s="279"/>
      <c r="F19" s="268"/>
      <c r="G19" s="260"/>
    </row>
    <row r="20" spans="1:7" ht="14.4" customHeight="1" x14ac:dyDescent="0.3">
      <c r="A20" s="262"/>
      <c r="B20" s="290" t="s">
        <v>276</v>
      </c>
      <c r="C20" s="290"/>
      <c r="D20" s="106">
        <v>10</v>
      </c>
      <c r="E20" s="286"/>
      <c r="F20" s="269"/>
      <c r="G20" s="261"/>
    </row>
    <row r="21" spans="1:7" s="127" customFormat="1" ht="22.75" customHeight="1" x14ac:dyDescent="0.35">
      <c r="A21" s="262" t="s">
        <v>6</v>
      </c>
      <c r="B21" s="272" t="s">
        <v>97</v>
      </c>
      <c r="C21" s="272"/>
      <c r="D21" s="272"/>
      <c r="E21" s="285"/>
      <c r="F21" s="267"/>
      <c r="G21" s="239" t="s">
        <v>290</v>
      </c>
    </row>
    <row r="22" spans="1:7" ht="13" customHeight="1" x14ac:dyDescent="0.3">
      <c r="A22" s="262"/>
      <c r="B22" s="291" t="s">
        <v>98</v>
      </c>
      <c r="C22" s="291"/>
      <c r="D22" s="90">
        <v>1</v>
      </c>
      <c r="E22" s="279"/>
      <c r="F22" s="268"/>
      <c r="G22" s="260"/>
    </row>
    <row r="23" spans="1:7" ht="14.4" customHeight="1" x14ac:dyDescent="0.3">
      <c r="A23" s="262"/>
      <c r="B23" s="291" t="s">
        <v>52</v>
      </c>
      <c r="C23" s="291"/>
      <c r="D23" s="90">
        <v>2</v>
      </c>
      <c r="E23" s="279"/>
      <c r="F23" s="268"/>
      <c r="G23" s="260"/>
    </row>
    <row r="24" spans="1:7" ht="14.4" customHeight="1" x14ac:dyDescent="0.3">
      <c r="A24" s="262"/>
      <c r="B24" s="291" t="s">
        <v>53</v>
      </c>
      <c r="C24" s="291"/>
      <c r="D24" s="90">
        <v>3</v>
      </c>
      <c r="E24" s="279"/>
      <c r="F24" s="268"/>
      <c r="G24" s="260"/>
    </row>
    <row r="25" spans="1:7" ht="14.4" customHeight="1" x14ac:dyDescent="0.3">
      <c r="A25" s="262"/>
      <c r="B25" s="291" t="s">
        <v>54</v>
      </c>
      <c r="C25" s="291"/>
      <c r="D25" s="90">
        <v>4</v>
      </c>
      <c r="E25" s="279"/>
      <c r="F25" s="268"/>
      <c r="G25" s="260"/>
    </row>
    <row r="26" spans="1:7" ht="14.4" customHeight="1" x14ac:dyDescent="0.3">
      <c r="A26" s="262"/>
      <c r="B26" s="291" t="s">
        <v>277</v>
      </c>
      <c r="C26" s="291"/>
      <c r="D26" s="92">
        <v>5</v>
      </c>
      <c r="E26" s="286"/>
      <c r="F26" s="269"/>
      <c r="G26" s="261"/>
    </row>
    <row r="27" spans="1:7" s="127" customFormat="1" ht="22.75" customHeight="1" x14ac:dyDescent="0.35">
      <c r="A27" s="270" t="s">
        <v>7</v>
      </c>
      <c r="B27" s="287" t="s">
        <v>55</v>
      </c>
      <c r="C27" s="288"/>
      <c r="D27" s="289"/>
      <c r="E27" s="285"/>
      <c r="F27" s="267"/>
      <c r="G27" s="239" t="s">
        <v>307</v>
      </c>
    </row>
    <row r="28" spans="1:7" ht="15" customHeight="1" x14ac:dyDescent="0.3">
      <c r="A28" s="270"/>
      <c r="B28" s="263" t="s">
        <v>99</v>
      </c>
      <c r="C28" s="263"/>
      <c r="D28" s="90">
        <v>1</v>
      </c>
      <c r="E28" s="279"/>
      <c r="F28" s="268"/>
      <c r="G28" s="260"/>
    </row>
    <row r="29" spans="1:7" ht="15.75" customHeight="1" x14ac:dyDescent="0.3">
      <c r="A29" s="270"/>
      <c r="B29" s="263" t="s">
        <v>56</v>
      </c>
      <c r="C29" s="263"/>
      <c r="D29" s="90">
        <v>2</v>
      </c>
      <c r="E29" s="279"/>
      <c r="F29" s="268"/>
      <c r="G29" s="260"/>
    </row>
    <row r="30" spans="1:7" ht="14.4" customHeight="1" x14ac:dyDescent="0.3">
      <c r="A30" s="270"/>
      <c r="B30" s="263" t="s">
        <v>57</v>
      </c>
      <c r="C30" s="263"/>
      <c r="D30" s="90">
        <v>4</v>
      </c>
      <c r="E30" s="279"/>
      <c r="F30" s="268"/>
      <c r="G30" s="260"/>
    </row>
    <row r="31" spans="1:7" ht="14.4" customHeight="1" x14ac:dyDescent="0.3">
      <c r="A31" s="270"/>
      <c r="B31" s="264" t="s">
        <v>58</v>
      </c>
      <c r="C31" s="264"/>
      <c r="D31" s="90">
        <v>6</v>
      </c>
      <c r="E31" s="279"/>
      <c r="F31" s="268"/>
      <c r="G31" s="260"/>
    </row>
    <row r="32" spans="1:7" ht="14.4" customHeight="1" x14ac:dyDescent="0.3">
      <c r="A32" s="270"/>
      <c r="B32" s="264" t="s">
        <v>59</v>
      </c>
      <c r="C32" s="264"/>
      <c r="D32" s="90">
        <v>8</v>
      </c>
      <c r="E32" s="279"/>
      <c r="F32" s="268"/>
      <c r="G32" s="260"/>
    </row>
    <row r="33" spans="1:7" ht="14.4" customHeight="1" x14ac:dyDescent="0.3">
      <c r="A33" s="270"/>
      <c r="B33" s="265" t="s">
        <v>278</v>
      </c>
      <c r="C33" s="265"/>
      <c r="D33" s="225">
        <v>10</v>
      </c>
      <c r="E33" s="279"/>
      <c r="F33" s="268"/>
      <c r="G33" s="261"/>
    </row>
    <row r="34" spans="1:7" s="127" customFormat="1" ht="22.75" customHeight="1" x14ac:dyDescent="0.35">
      <c r="A34" s="292" t="s">
        <v>71</v>
      </c>
      <c r="B34" s="262" t="s">
        <v>178</v>
      </c>
      <c r="C34" s="262"/>
      <c r="D34" s="262"/>
      <c r="E34" s="257"/>
      <c r="F34" s="257"/>
      <c r="G34" s="258"/>
    </row>
    <row r="35" spans="1:7" x14ac:dyDescent="0.3">
      <c r="A35" s="293"/>
      <c r="B35" s="89" t="s">
        <v>1</v>
      </c>
      <c r="C35" s="266" t="s">
        <v>253</v>
      </c>
      <c r="D35" s="90">
        <v>1</v>
      </c>
      <c r="E35" s="257"/>
      <c r="F35" s="257"/>
      <c r="G35" s="259"/>
    </row>
    <row r="36" spans="1:7" x14ac:dyDescent="0.3">
      <c r="A36" s="293"/>
      <c r="B36" s="89" t="s">
        <v>254</v>
      </c>
      <c r="C36" s="266"/>
      <c r="D36" s="90">
        <v>2</v>
      </c>
      <c r="E36" s="257"/>
      <c r="F36" s="257"/>
      <c r="G36" s="259"/>
    </row>
    <row r="37" spans="1:7" x14ac:dyDescent="0.3">
      <c r="A37" s="293"/>
      <c r="B37" s="84" t="s">
        <v>2</v>
      </c>
      <c r="C37" s="266" t="s">
        <v>255</v>
      </c>
      <c r="D37" s="90">
        <v>3</v>
      </c>
      <c r="E37" s="257"/>
      <c r="F37" s="257"/>
      <c r="G37" s="259"/>
    </row>
    <row r="38" spans="1:7" ht="13.75" customHeight="1" x14ac:dyDescent="0.3">
      <c r="A38" s="293"/>
      <c r="B38" s="84" t="s">
        <v>3</v>
      </c>
      <c r="C38" s="266"/>
      <c r="D38" s="90">
        <v>4</v>
      </c>
      <c r="E38" s="257"/>
      <c r="F38" s="257"/>
      <c r="G38" s="259"/>
    </row>
    <row r="39" spans="1:7" x14ac:dyDescent="0.3">
      <c r="A39" s="294"/>
      <c r="B39" s="84" t="s">
        <v>4</v>
      </c>
      <c r="C39" s="84" t="s">
        <v>256</v>
      </c>
      <c r="D39" s="90">
        <v>5</v>
      </c>
      <c r="E39" s="257"/>
      <c r="F39" s="257"/>
      <c r="G39" s="259"/>
    </row>
    <row r="40" spans="1:7" ht="27" customHeight="1" x14ac:dyDescent="0.3">
      <c r="A40" s="116" t="s">
        <v>15</v>
      </c>
      <c r="B40" s="117"/>
      <c r="C40" s="118"/>
      <c r="D40" s="119"/>
      <c r="E40" s="119"/>
      <c r="F40" s="119"/>
      <c r="G40" s="120"/>
    </row>
    <row r="41" spans="1:7" s="127" customFormat="1" ht="22.75" customHeight="1" x14ac:dyDescent="0.35">
      <c r="A41" s="107">
        <v>1.3</v>
      </c>
      <c r="B41" s="128" t="s">
        <v>61</v>
      </c>
      <c r="C41" s="128"/>
      <c r="D41" s="122">
        <f>SUM(D47)</f>
        <v>5</v>
      </c>
      <c r="E41" s="123">
        <f>SUM(E42)</f>
        <v>0</v>
      </c>
      <c r="F41" s="123">
        <f>SUM(F42)</f>
        <v>0</v>
      </c>
      <c r="G41" s="229"/>
    </row>
    <row r="42" spans="1:7" ht="42" customHeight="1" x14ac:dyDescent="0.3">
      <c r="A42" s="270" t="s">
        <v>12</v>
      </c>
      <c r="B42" s="272" t="s">
        <v>287</v>
      </c>
      <c r="C42" s="272"/>
      <c r="D42" s="272"/>
      <c r="E42" s="257"/>
      <c r="F42" s="271"/>
      <c r="G42" s="238" t="s">
        <v>291</v>
      </c>
    </row>
    <row r="43" spans="1:7" ht="14.4" customHeight="1" x14ac:dyDescent="0.3">
      <c r="A43" s="270"/>
      <c r="B43" s="273" t="s">
        <v>62</v>
      </c>
      <c r="C43" s="273"/>
      <c r="D43" s="75">
        <v>1</v>
      </c>
      <c r="E43" s="257"/>
      <c r="F43" s="271"/>
      <c r="G43" s="260"/>
    </row>
    <row r="44" spans="1:7" ht="14.4" customHeight="1" x14ac:dyDescent="0.3">
      <c r="A44" s="270"/>
      <c r="B44" s="273" t="s">
        <v>63</v>
      </c>
      <c r="C44" s="273"/>
      <c r="D44" s="75">
        <v>2</v>
      </c>
      <c r="E44" s="257"/>
      <c r="F44" s="271"/>
      <c r="G44" s="260"/>
    </row>
    <row r="45" spans="1:7" ht="14.4" customHeight="1" x14ac:dyDescent="0.3">
      <c r="A45" s="270"/>
      <c r="B45" s="273" t="s">
        <v>64</v>
      </c>
      <c r="C45" s="273"/>
      <c r="D45" s="75">
        <v>3</v>
      </c>
      <c r="E45" s="257"/>
      <c r="F45" s="271"/>
      <c r="G45" s="260"/>
    </row>
    <row r="46" spans="1:7" ht="14.4" customHeight="1" x14ac:dyDescent="0.3">
      <c r="A46" s="270"/>
      <c r="B46" s="273" t="s">
        <v>65</v>
      </c>
      <c r="C46" s="273"/>
      <c r="D46" s="75">
        <v>4</v>
      </c>
      <c r="E46" s="257"/>
      <c r="F46" s="271"/>
      <c r="G46" s="260"/>
    </row>
    <row r="47" spans="1:7" ht="14.4" customHeight="1" x14ac:dyDescent="0.3">
      <c r="A47" s="270"/>
      <c r="B47" s="273" t="s">
        <v>66</v>
      </c>
      <c r="C47" s="273"/>
      <c r="D47" s="75">
        <v>5</v>
      </c>
      <c r="E47" s="257"/>
      <c r="F47" s="271"/>
      <c r="G47" s="261"/>
    </row>
    <row r="49" spans="3:6" x14ac:dyDescent="0.3">
      <c r="C49" s="244" t="s">
        <v>299</v>
      </c>
      <c r="D49" s="129">
        <f>SUM(D2,D13,D41)</f>
        <v>48</v>
      </c>
      <c r="E49" s="130">
        <f>SUM(E2,E13,E41)</f>
        <v>0</v>
      </c>
      <c r="F49" s="130">
        <f>SUM(F2,F13,F41)</f>
        <v>0</v>
      </c>
    </row>
  </sheetData>
  <sheetProtection selectLockedCells="1"/>
  <mergeCells count="62">
    <mergeCell ref="A34:A39"/>
    <mergeCell ref="B25:C25"/>
    <mergeCell ref="B26:C26"/>
    <mergeCell ref="A21:A26"/>
    <mergeCell ref="A27:A33"/>
    <mergeCell ref="E14:E20"/>
    <mergeCell ref="E21:E26"/>
    <mergeCell ref="E27:E33"/>
    <mergeCell ref="B17:C17"/>
    <mergeCell ref="B18:C18"/>
    <mergeCell ref="B19:C19"/>
    <mergeCell ref="B14:D14"/>
    <mergeCell ref="B27:D27"/>
    <mergeCell ref="B20:C20"/>
    <mergeCell ref="B21:D21"/>
    <mergeCell ref="B22:C22"/>
    <mergeCell ref="B23:C23"/>
    <mergeCell ref="B24:C24"/>
    <mergeCell ref="B15:C15"/>
    <mergeCell ref="B16:C16"/>
    <mergeCell ref="G3:G6"/>
    <mergeCell ref="A7:A12"/>
    <mergeCell ref="G7:G12"/>
    <mergeCell ref="E3:E6"/>
    <mergeCell ref="A3:A6"/>
    <mergeCell ref="F3:F6"/>
    <mergeCell ref="B8:C8"/>
    <mergeCell ref="B9:C9"/>
    <mergeCell ref="B10:C10"/>
    <mergeCell ref="B11:C11"/>
    <mergeCell ref="B12:C12"/>
    <mergeCell ref="B7:D7"/>
    <mergeCell ref="B3:D3"/>
    <mergeCell ref="F21:F26"/>
    <mergeCell ref="F27:F33"/>
    <mergeCell ref="G15:G20"/>
    <mergeCell ref="G22:G26"/>
    <mergeCell ref="A42:A47"/>
    <mergeCell ref="F42:F47"/>
    <mergeCell ref="E42:E47"/>
    <mergeCell ref="B42:D42"/>
    <mergeCell ref="B43:C43"/>
    <mergeCell ref="B44:C44"/>
    <mergeCell ref="B45:C45"/>
    <mergeCell ref="B46:C46"/>
    <mergeCell ref="B47:C47"/>
    <mergeCell ref="G43:G47"/>
    <mergeCell ref="A14:A20"/>
    <mergeCell ref="F14:F20"/>
    <mergeCell ref="E34:E39"/>
    <mergeCell ref="F34:F39"/>
    <mergeCell ref="G34:G39"/>
    <mergeCell ref="G28:G33"/>
    <mergeCell ref="B34:D34"/>
    <mergeCell ref="B30:C30"/>
    <mergeCell ref="B31:C31"/>
    <mergeCell ref="B32:C32"/>
    <mergeCell ref="B33:C33"/>
    <mergeCell ref="B28:C28"/>
    <mergeCell ref="B29:C29"/>
    <mergeCell ref="C35:C36"/>
    <mergeCell ref="C37:C38"/>
  </mergeCells>
  <conditionalFormatting sqref="E3:F6 E14:F34 E42:F47 E8:F12">
    <cfRule type="containsBlanks" dxfId="19" priority="6">
      <formula>LEN(TRIM(E3))=0</formula>
    </cfRule>
  </conditionalFormatting>
  <conditionalFormatting sqref="G15:G20">
    <cfRule type="containsBlanks" dxfId="18" priority="5">
      <formula>LEN(TRIM(G15))=0</formula>
    </cfRule>
  </conditionalFormatting>
  <conditionalFormatting sqref="G22:G26">
    <cfRule type="containsBlanks" dxfId="17" priority="3">
      <formula>LEN(TRIM(G22))=0</formula>
    </cfRule>
  </conditionalFormatting>
  <conditionalFormatting sqref="G28">
    <cfRule type="containsBlanks" dxfId="16" priority="2">
      <formula>LEN(TRIM(G28))=0</formula>
    </cfRule>
  </conditionalFormatting>
  <conditionalFormatting sqref="G43">
    <cfRule type="containsBlanks" dxfId="15" priority="1">
      <formula>LEN(TRIM(G43))=0</formula>
    </cfRule>
  </conditionalFormatting>
  <pageMargins left="0.4" right="0.15625" top="0.75" bottom="0.75" header="0.3" footer="0.3"/>
  <pageSetup paperSize="9" scale="95" orientation="portrait" r:id="rId1"/>
  <headerFooter>
    <oddHeader>&amp;L&amp;"-,Bold"&amp;K000000LEAF ASSESSMENT
EXISTING DEVELOPMENT&amp;R&amp;"-,Bold"PART 1 
DESIGN AND LANDSCAPE</oddHeader>
    <oddFooter>&amp;L&amp;9Version 2.3&amp;C&amp;9Updated Dec 22</oddFooter>
  </headerFooter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36E77-9C25-4F89-9B6A-DACEE9C954FE}">
  <sheetPr codeName="Sheet4"/>
  <dimension ref="A1:G26"/>
  <sheetViews>
    <sheetView showGridLines="0" showRuler="0" view="pageBreakPreview" topLeftCell="A12" zoomScale="70" zoomScaleNormal="100" zoomScaleSheetLayoutView="70" workbookViewId="0">
      <selection activeCell="B12" sqref="B12:D12"/>
    </sheetView>
  </sheetViews>
  <sheetFormatPr defaultColWidth="9.1796875" defaultRowHeight="13" x14ac:dyDescent="0.3"/>
  <cols>
    <col min="1" max="1" width="4.1796875" style="41" customWidth="1"/>
    <col min="2" max="2" width="7.1796875" style="52" customWidth="1"/>
    <col min="3" max="3" width="45.08984375" style="33" customWidth="1"/>
    <col min="4" max="4" width="4.1796875" style="42" customWidth="1"/>
    <col min="5" max="6" width="9.1796875" style="64" customWidth="1"/>
    <col min="7" max="7" width="21.1796875" style="41" customWidth="1"/>
    <col min="8" max="16384" width="9.1796875" style="33"/>
  </cols>
  <sheetData>
    <row r="1" spans="1:7" s="44" customFormat="1" ht="27" customHeight="1" x14ac:dyDescent="0.35">
      <c r="A1" s="100" t="s">
        <v>14</v>
      </c>
      <c r="B1" s="101"/>
      <c r="C1" s="101"/>
      <c r="D1" s="102" t="s">
        <v>13</v>
      </c>
      <c r="E1" s="115" t="s">
        <v>169</v>
      </c>
      <c r="F1" s="115" t="s">
        <v>170</v>
      </c>
      <c r="G1" s="250" t="s">
        <v>0</v>
      </c>
    </row>
    <row r="2" spans="1:7" s="54" customFormat="1" ht="22.75" customHeight="1" x14ac:dyDescent="0.35">
      <c r="A2" s="103">
        <v>2.1</v>
      </c>
      <c r="B2" s="136" t="s">
        <v>68</v>
      </c>
      <c r="C2" s="137"/>
      <c r="D2" s="104">
        <f>SUM(D5,D9)</f>
        <v>5</v>
      </c>
      <c r="E2" s="104">
        <f>SUM(E3:E9)</f>
        <v>0</v>
      </c>
      <c r="F2" s="104">
        <f>SUM(F3:F9)</f>
        <v>0</v>
      </c>
      <c r="G2" s="105"/>
    </row>
    <row r="3" spans="1:7" ht="22.75" customHeight="1" x14ac:dyDescent="0.3">
      <c r="A3" s="301" t="s">
        <v>16</v>
      </c>
      <c r="B3" s="270" t="s">
        <v>179</v>
      </c>
      <c r="C3" s="283"/>
      <c r="D3" s="284"/>
      <c r="E3" s="285"/>
      <c r="F3" s="285"/>
      <c r="G3" s="274"/>
    </row>
    <row r="4" spans="1:7" ht="26" x14ac:dyDescent="0.3">
      <c r="A4" s="301"/>
      <c r="B4" s="91" t="s">
        <v>1</v>
      </c>
      <c r="C4" s="208" t="s">
        <v>309</v>
      </c>
      <c r="D4" s="88">
        <v>1</v>
      </c>
      <c r="E4" s="279"/>
      <c r="F4" s="279"/>
      <c r="G4" s="274"/>
    </row>
    <row r="5" spans="1:7" ht="39" x14ac:dyDescent="0.3">
      <c r="A5" s="262"/>
      <c r="B5" s="89" t="s">
        <v>2</v>
      </c>
      <c r="C5" s="84" t="s">
        <v>308</v>
      </c>
      <c r="D5" s="87">
        <v>2</v>
      </c>
      <c r="E5" s="286"/>
      <c r="F5" s="286"/>
      <c r="G5" s="274"/>
    </row>
    <row r="6" spans="1:7" ht="22.75" customHeight="1" x14ac:dyDescent="0.3">
      <c r="A6" s="304" t="s">
        <v>17</v>
      </c>
      <c r="B6" s="305" t="s">
        <v>180</v>
      </c>
      <c r="C6" s="305"/>
      <c r="D6" s="305"/>
      <c r="E6" s="285"/>
      <c r="F6" s="285"/>
      <c r="G6" s="302"/>
    </row>
    <row r="7" spans="1:7" x14ac:dyDescent="0.3">
      <c r="A7" s="304"/>
      <c r="B7" s="212" t="s">
        <v>1</v>
      </c>
      <c r="C7" s="84" t="s">
        <v>181</v>
      </c>
      <c r="D7" s="210">
        <v>1</v>
      </c>
      <c r="E7" s="279"/>
      <c r="F7" s="279"/>
      <c r="G7" s="303"/>
    </row>
    <row r="8" spans="1:7" x14ac:dyDescent="0.3">
      <c r="A8" s="304"/>
      <c r="B8" s="212" t="s">
        <v>2</v>
      </c>
      <c r="C8" s="84" t="s">
        <v>182</v>
      </c>
      <c r="D8" s="210">
        <v>2</v>
      </c>
      <c r="E8" s="279"/>
      <c r="F8" s="279"/>
      <c r="G8" s="274"/>
    </row>
    <row r="9" spans="1:7" ht="26" x14ac:dyDescent="0.3">
      <c r="A9" s="304"/>
      <c r="B9" s="212" t="s">
        <v>4</v>
      </c>
      <c r="C9" s="84" t="s">
        <v>183</v>
      </c>
      <c r="D9" s="210">
        <v>3</v>
      </c>
      <c r="E9" s="286"/>
      <c r="F9" s="286"/>
      <c r="G9" s="258"/>
    </row>
    <row r="10" spans="1:7" ht="27" customHeight="1" x14ac:dyDescent="0.3">
      <c r="A10" s="116" t="s">
        <v>15</v>
      </c>
      <c r="B10" s="117"/>
      <c r="C10" s="118"/>
      <c r="D10" s="119"/>
      <c r="E10" s="119"/>
      <c r="F10" s="119"/>
      <c r="G10" s="120"/>
    </row>
    <row r="11" spans="1:7" s="127" customFormat="1" ht="25.75" customHeight="1" x14ac:dyDescent="0.35">
      <c r="A11" s="132">
        <v>2.2000000000000002</v>
      </c>
      <c r="B11" s="306" t="s">
        <v>279</v>
      </c>
      <c r="C11" s="307"/>
      <c r="D11" s="133">
        <f>D15</f>
        <v>3</v>
      </c>
      <c r="E11" s="134">
        <f>SUM(E12)</f>
        <v>0</v>
      </c>
      <c r="F11" s="134">
        <f>SUM(F12)</f>
        <v>0</v>
      </c>
      <c r="G11" s="135"/>
    </row>
    <row r="12" spans="1:7" ht="22.75" customHeight="1" x14ac:dyDescent="0.3">
      <c r="A12" s="295" t="s">
        <v>18</v>
      </c>
      <c r="B12" s="287" t="s">
        <v>85</v>
      </c>
      <c r="C12" s="288"/>
      <c r="D12" s="289"/>
      <c r="E12" s="285"/>
      <c r="F12" s="285"/>
      <c r="G12" s="298"/>
    </row>
    <row r="13" spans="1:7" x14ac:dyDescent="0.3">
      <c r="A13" s="296"/>
      <c r="B13" s="110" t="s">
        <v>1</v>
      </c>
      <c r="C13" s="111" t="s">
        <v>184</v>
      </c>
      <c r="D13" s="85">
        <v>1</v>
      </c>
      <c r="E13" s="279"/>
      <c r="F13" s="279"/>
      <c r="G13" s="299"/>
    </row>
    <row r="14" spans="1:7" x14ac:dyDescent="0.3">
      <c r="A14" s="296"/>
      <c r="B14" s="110" t="s">
        <v>2</v>
      </c>
      <c r="C14" s="111" t="s">
        <v>185</v>
      </c>
      <c r="D14" s="85">
        <v>2</v>
      </c>
      <c r="E14" s="279"/>
      <c r="F14" s="279"/>
      <c r="G14" s="299"/>
    </row>
    <row r="15" spans="1:7" ht="52" x14ac:dyDescent="0.3">
      <c r="A15" s="297"/>
      <c r="B15" s="112" t="s">
        <v>4</v>
      </c>
      <c r="C15" s="113" t="s">
        <v>310</v>
      </c>
      <c r="D15" s="85">
        <v>3</v>
      </c>
      <c r="E15" s="286"/>
      <c r="F15" s="286"/>
      <c r="G15" s="300"/>
    </row>
    <row r="16" spans="1:7" s="127" customFormat="1" ht="24" customHeight="1" x14ac:dyDescent="0.35">
      <c r="A16" s="138">
        <v>2.2999999999999998</v>
      </c>
      <c r="B16" s="139" t="s">
        <v>67</v>
      </c>
      <c r="C16" s="140"/>
      <c r="D16" s="104">
        <f>SUM(D20,D24)</f>
        <v>6</v>
      </c>
      <c r="E16" s="141">
        <f>SUM(E17:E24)</f>
        <v>0</v>
      </c>
      <c r="F16" s="141">
        <f>SUM(F17:F24)</f>
        <v>0</v>
      </c>
      <c r="G16" s="142"/>
    </row>
    <row r="17" spans="1:7" ht="22.75" customHeight="1" x14ac:dyDescent="0.3">
      <c r="A17" s="295" t="s">
        <v>86</v>
      </c>
      <c r="B17" s="272" t="s">
        <v>273</v>
      </c>
      <c r="C17" s="272"/>
      <c r="D17" s="272"/>
      <c r="E17" s="257"/>
      <c r="F17" s="285"/>
      <c r="G17" s="298"/>
    </row>
    <row r="18" spans="1:7" x14ac:dyDescent="0.3">
      <c r="A18" s="296"/>
      <c r="B18" s="211" t="s">
        <v>1</v>
      </c>
      <c r="C18" s="78" t="s">
        <v>77</v>
      </c>
      <c r="D18" s="90">
        <v>1</v>
      </c>
      <c r="E18" s="257"/>
      <c r="F18" s="279"/>
      <c r="G18" s="299"/>
    </row>
    <row r="19" spans="1:7" x14ac:dyDescent="0.3">
      <c r="A19" s="296"/>
      <c r="B19" s="211" t="s">
        <v>2</v>
      </c>
      <c r="C19" s="78" t="s">
        <v>78</v>
      </c>
      <c r="D19" s="90">
        <v>2</v>
      </c>
      <c r="E19" s="257"/>
      <c r="F19" s="279"/>
      <c r="G19" s="299"/>
    </row>
    <row r="20" spans="1:7" x14ac:dyDescent="0.3">
      <c r="A20" s="297"/>
      <c r="B20" s="211" t="s">
        <v>4</v>
      </c>
      <c r="C20" s="78" t="s">
        <v>79</v>
      </c>
      <c r="D20" s="90">
        <v>3</v>
      </c>
      <c r="E20" s="257"/>
      <c r="F20" s="286"/>
      <c r="G20" s="300"/>
    </row>
    <row r="21" spans="1:7" ht="22.75" customHeight="1" x14ac:dyDescent="0.3">
      <c r="A21" s="295" t="s">
        <v>87</v>
      </c>
      <c r="B21" s="272" t="s">
        <v>274</v>
      </c>
      <c r="C21" s="272"/>
      <c r="D21" s="272"/>
      <c r="E21" s="257"/>
      <c r="F21" s="285"/>
      <c r="G21" s="298"/>
    </row>
    <row r="22" spans="1:7" ht="27.65" customHeight="1" x14ac:dyDescent="0.3">
      <c r="A22" s="296"/>
      <c r="B22" s="211" t="s">
        <v>1</v>
      </c>
      <c r="C22" s="78" t="s">
        <v>80</v>
      </c>
      <c r="D22" s="85">
        <v>1</v>
      </c>
      <c r="E22" s="257"/>
      <c r="F22" s="279"/>
      <c r="G22" s="299"/>
    </row>
    <row r="23" spans="1:7" ht="26" x14ac:dyDescent="0.3">
      <c r="A23" s="296"/>
      <c r="B23" s="211" t="s">
        <v>2</v>
      </c>
      <c r="C23" s="78" t="s">
        <v>311</v>
      </c>
      <c r="D23" s="85">
        <v>2</v>
      </c>
      <c r="E23" s="257"/>
      <c r="F23" s="279"/>
      <c r="G23" s="299"/>
    </row>
    <row r="24" spans="1:7" ht="39" x14ac:dyDescent="0.3">
      <c r="A24" s="297"/>
      <c r="B24" s="211" t="s">
        <v>4</v>
      </c>
      <c r="C24" s="78" t="s">
        <v>312</v>
      </c>
      <c r="D24" s="85">
        <v>3</v>
      </c>
      <c r="E24" s="257"/>
      <c r="F24" s="286"/>
      <c r="G24" s="300"/>
    </row>
    <row r="25" spans="1:7" x14ac:dyDescent="0.3">
      <c r="A25" s="47"/>
      <c r="B25" s="51"/>
      <c r="C25" s="30"/>
      <c r="D25" s="48"/>
      <c r="E25" s="71"/>
      <c r="F25" s="71"/>
      <c r="G25" s="47"/>
    </row>
    <row r="26" spans="1:7" x14ac:dyDescent="0.3">
      <c r="C26" s="245" t="s">
        <v>300</v>
      </c>
      <c r="D26" s="79">
        <f>SUM(D2,D11,D16)</f>
        <v>14</v>
      </c>
      <c r="E26" s="63">
        <f>SUM(E2,E11,E16)</f>
        <v>0</v>
      </c>
      <c r="F26" s="63">
        <f>SUM(F2,F11,F16)</f>
        <v>0</v>
      </c>
    </row>
  </sheetData>
  <sheetProtection selectLockedCells="1"/>
  <mergeCells count="26">
    <mergeCell ref="E3:E5"/>
    <mergeCell ref="E6:E9"/>
    <mergeCell ref="E12:E15"/>
    <mergeCell ref="E17:E20"/>
    <mergeCell ref="B21:D21"/>
    <mergeCell ref="B3:D3"/>
    <mergeCell ref="B6:D6"/>
    <mergeCell ref="B11:C11"/>
    <mergeCell ref="B12:D12"/>
    <mergeCell ref="B17:D17"/>
    <mergeCell ref="A12:A15"/>
    <mergeCell ref="F12:F15"/>
    <mergeCell ref="G12:G15"/>
    <mergeCell ref="G3:G5"/>
    <mergeCell ref="A21:A24"/>
    <mergeCell ref="A17:A20"/>
    <mergeCell ref="F17:F20"/>
    <mergeCell ref="F21:F24"/>
    <mergeCell ref="G21:G24"/>
    <mergeCell ref="A3:A5"/>
    <mergeCell ref="F3:F5"/>
    <mergeCell ref="F6:F9"/>
    <mergeCell ref="G6:G9"/>
    <mergeCell ref="A6:A9"/>
    <mergeCell ref="G17:G20"/>
    <mergeCell ref="E21:E24"/>
  </mergeCells>
  <conditionalFormatting sqref="E3:F9 E12:F15 E17:F24">
    <cfRule type="containsBlanks" dxfId="14" priority="1">
      <formula>LEN(TRIM(E3))=0</formula>
    </cfRule>
  </conditionalFormatting>
  <pageMargins left="0.25" right="0.25" top="0.75" bottom="0.75" header="0.3" footer="0.3"/>
  <pageSetup paperSize="9" scale="98" orientation="portrait" r:id="rId1"/>
  <headerFooter>
    <oddHeader>&amp;L&amp;"-,Bold"LEAF ASSESSMENT 
EXISTING DEVELOPMENT&amp;R&amp;"-,Bold"PART 2 
COMMUNITY WELLBEING AND ENGAGEMENT</oddHeader>
    <oddFooter>&amp;L&amp;9Version 2.3&amp;C&amp;9Updated Dec 22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FD8DC-5EAA-407C-A5F9-90DBED137BD4}">
  <sheetPr codeName="Sheet5"/>
  <dimension ref="A1:G38"/>
  <sheetViews>
    <sheetView showGridLines="0" showRuler="0" view="pageBreakPreview" topLeftCell="A16" zoomScale="60" zoomScaleNormal="100" workbookViewId="0">
      <selection activeCell="B34" sqref="B34:D34"/>
    </sheetView>
  </sheetViews>
  <sheetFormatPr defaultColWidth="9.1796875" defaultRowHeight="13" x14ac:dyDescent="0.3"/>
  <cols>
    <col min="1" max="1" width="4" style="249" customWidth="1"/>
    <col min="2" max="2" width="8.26953125" style="33" customWidth="1"/>
    <col min="3" max="3" width="45.453125" style="33" customWidth="1"/>
    <col min="4" max="4" width="4.08984375" style="42" customWidth="1"/>
    <col min="5" max="5" width="9.26953125" style="64" customWidth="1"/>
    <col min="6" max="6" width="9.08984375" style="64" customWidth="1"/>
    <col min="7" max="7" width="22.7265625" style="41" customWidth="1"/>
    <col min="8" max="16384" width="9.1796875" style="33"/>
  </cols>
  <sheetData>
    <row r="1" spans="1:7" s="44" customFormat="1" ht="21" customHeight="1" x14ac:dyDescent="0.35">
      <c r="A1" s="6" t="s">
        <v>14</v>
      </c>
      <c r="B1" s="7"/>
      <c r="C1" s="7"/>
      <c r="D1" s="15" t="s">
        <v>13</v>
      </c>
      <c r="E1" s="143" t="s">
        <v>169</v>
      </c>
      <c r="F1" s="143" t="s">
        <v>170</v>
      </c>
      <c r="G1" s="251" t="s">
        <v>0</v>
      </c>
    </row>
    <row r="2" spans="1:7" s="30" customFormat="1" ht="22.75" customHeight="1" x14ac:dyDescent="0.3">
      <c r="A2" s="37">
        <v>3.1</v>
      </c>
      <c r="B2" s="148" t="s">
        <v>26</v>
      </c>
      <c r="C2" s="149"/>
      <c r="D2" s="62">
        <f>SUM(D6,D9,D13,D16)</f>
        <v>10</v>
      </c>
      <c r="E2" s="62">
        <f>SUM(E3:E16)</f>
        <v>0</v>
      </c>
      <c r="F2" s="62">
        <f>SUM(F3:F16)</f>
        <v>0</v>
      </c>
      <c r="G2" s="145"/>
    </row>
    <row r="3" spans="1:7" ht="22.75" customHeight="1" x14ac:dyDescent="0.3">
      <c r="A3" s="323" t="s">
        <v>19</v>
      </c>
      <c r="B3" s="339" t="s">
        <v>189</v>
      </c>
      <c r="C3" s="340"/>
      <c r="D3" s="341"/>
      <c r="E3" s="310"/>
      <c r="F3" s="310"/>
      <c r="G3" s="224" t="s">
        <v>292</v>
      </c>
    </row>
    <row r="4" spans="1:7" x14ac:dyDescent="0.3">
      <c r="A4" s="322"/>
      <c r="B4" s="320" t="s">
        <v>186</v>
      </c>
      <c r="C4" s="321"/>
      <c r="D4" s="32">
        <v>1</v>
      </c>
      <c r="E4" s="310"/>
      <c r="F4" s="310"/>
      <c r="G4" s="310"/>
    </row>
    <row r="5" spans="1:7" x14ac:dyDescent="0.3">
      <c r="A5" s="322"/>
      <c r="B5" s="320" t="s">
        <v>187</v>
      </c>
      <c r="C5" s="321"/>
      <c r="D5" s="32">
        <v>2</v>
      </c>
      <c r="E5" s="310"/>
      <c r="F5" s="310"/>
      <c r="G5" s="310"/>
    </row>
    <row r="6" spans="1:7" x14ac:dyDescent="0.3">
      <c r="A6" s="323"/>
      <c r="B6" s="320" t="s">
        <v>188</v>
      </c>
      <c r="C6" s="321"/>
      <c r="D6" s="32">
        <v>3</v>
      </c>
      <c r="E6" s="310"/>
      <c r="F6" s="310"/>
      <c r="G6" s="310"/>
    </row>
    <row r="7" spans="1:7" ht="22.75" customHeight="1" x14ac:dyDescent="0.3">
      <c r="A7" s="301" t="s">
        <v>20</v>
      </c>
      <c r="B7" s="272" t="s">
        <v>190</v>
      </c>
      <c r="C7" s="272"/>
      <c r="D7" s="272"/>
      <c r="E7" s="313"/>
      <c r="F7" s="313"/>
      <c r="G7" s="311"/>
    </row>
    <row r="8" spans="1:7" ht="13.75" customHeight="1" x14ac:dyDescent="0.3">
      <c r="A8" s="301"/>
      <c r="B8" s="89" t="s">
        <v>1</v>
      </c>
      <c r="C8" s="84" t="s">
        <v>191</v>
      </c>
      <c r="D8" s="209">
        <v>1</v>
      </c>
      <c r="E8" s="310"/>
      <c r="F8" s="310"/>
      <c r="G8" s="312"/>
    </row>
    <row r="9" spans="1:7" ht="18" customHeight="1" x14ac:dyDescent="0.3">
      <c r="A9" s="301"/>
      <c r="B9" s="89" t="s">
        <v>2</v>
      </c>
      <c r="C9" s="84" t="s">
        <v>192</v>
      </c>
      <c r="D9" s="209">
        <v>2</v>
      </c>
      <c r="E9" s="314"/>
      <c r="F9" s="314"/>
      <c r="G9" s="315"/>
    </row>
    <row r="10" spans="1:7" ht="22.75" customHeight="1" x14ac:dyDescent="0.3">
      <c r="A10" s="262" t="s">
        <v>304</v>
      </c>
      <c r="B10" s="287" t="s">
        <v>198</v>
      </c>
      <c r="C10" s="288"/>
      <c r="D10" s="289"/>
      <c r="E10" s="313"/>
      <c r="F10" s="313"/>
      <c r="G10" s="311"/>
    </row>
    <row r="11" spans="1:7" ht="13.75" customHeight="1" x14ac:dyDescent="0.3">
      <c r="A11" s="301"/>
      <c r="B11" s="316" t="s">
        <v>258</v>
      </c>
      <c r="C11" s="317"/>
      <c r="D11" s="87">
        <v>1</v>
      </c>
      <c r="E11" s="310"/>
      <c r="F11" s="310"/>
      <c r="G11" s="312"/>
    </row>
    <row r="12" spans="1:7" x14ac:dyDescent="0.3">
      <c r="A12" s="301"/>
      <c r="B12" s="316" t="s">
        <v>259</v>
      </c>
      <c r="C12" s="317"/>
      <c r="D12" s="88">
        <v>2</v>
      </c>
      <c r="E12" s="310"/>
      <c r="F12" s="310"/>
      <c r="G12" s="312"/>
    </row>
    <row r="13" spans="1:7" ht="28.75" customHeight="1" x14ac:dyDescent="0.3">
      <c r="A13" s="301"/>
      <c r="B13" s="316" t="s">
        <v>260</v>
      </c>
      <c r="C13" s="317"/>
      <c r="D13" s="88">
        <v>3</v>
      </c>
      <c r="E13" s="310"/>
      <c r="F13" s="310"/>
      <c r="G13" s="312"/>
    </row>
    <row r="14" spans="1:7" ht="22.75" customHeight="1" x14ac:dyDescent="0.3">
      <c r="A14" s="262" t="s">
        <v>199</v>
      </c>
      <c r="B14" s="287" t="s">
        <v>200</v>
      </c>
      <c r="C14" s="288"/>
      <c r="D14" s="289"/>
      <c r="E14" s="285"/>
      <c r="F14" s="285"/>
      <c r="G14" s="311"/>
    </row>
    <row r="15" spans="1:7" ht="13.75" customHeight="1" x14ac:dyDescent="0.3">
      <c r="A15" s="301"/>
      <c r="B15" s="89" t="s">
        <v>1</v>
      </c>
      <c r="C15" s="93" t="s">
        <v>201</v>
      </c>
      <c r="D15" s="87">
        <v>1</v>
      </c>
      <c r="E15" s="279"/>
      <c r="F15" s="279"/>
      <c r="G15" s="312"/>
    </row>
    <row r="16" spans="1:7" x14ac:dyDescent="0.3">
      <c r="A16" s="301"/>
      <c r="B16" s="89" t="s">
        <v>2</v>
      </c>
      <c r="C16" s="93" t="s">
        <v>202</v>
      </c>
      <c r="D16" s="88">
        <v>2</v>
      </c>
      <c r="E16" s="279"/>
      <c r="F16" s="279"/>
      <c r="G16" s="312"/>
    </row>
    <row r="17" spans="1:7" s="30" customFormat="1" ht="22.75" customHeight="1" x14ac:dyDescent="0.3">
      <c r="A17" s="37">
        <v>3.2</v>
      </c>
      <c r="B17" s="150" t="s">
        <v>69</v>
      </c>
      <c r="C17" s="151"/>
      <c r="D17" s="62">
        <f>SUM(D18,D22)</f>
        <v>5</v>
      </c>
      <c r="E17" s="62">
        <f>SUM(E18:E22)</f>
        <v>0</v>
      </c>
      <c r="F17" s="62">
        <f>SUM(F18:F22)</f>
        <v>0</v>
      </c>
      <c r="G17" s="145"/>
    </row>
    <row r="18" spans="1:7" ht="27.5" customHeight="1" x14ac:dyDescent="0.3">
      <c r="A18" s="247" t="s">
        <v>21</v>
      </c>
      <c r="B18" s="308" t="s">
        <v>203</v>
      </c>
      <c r="C18" s="309"/>
      <c r="D18" s="34">
        <v>2</v>
      </c>
      <c r="E18" s="187"/>
      <c r="F18" s="187"/>
      <c r="G18" s="252" t="s">
        <v>313</v>
      </c>
    </row>
    <row r="19" spans="1:7" ht="22.75" customHeight="1" x14ac:dyDescent="0.3">
      <c r="A19" s="322" t="s">
        <v>22</v>
      </c>
      <c r="B19" s="328" t="s">
        <v>31</v>
      </c>
      <c r="C19" s="329"/>
      <c r="D19" s="330"/>
      <c r="E19" s="318"/>
      <c r="F19" s="318"/>
      <c r="G19" s="319"/>
    </row>
    <row r="20" spans="1:7" ht="13.75" customHeight="1" x14ac:dyDescent="0.3">
      <c r="A20" s="322"/>
      <c r="B20" s="327" t="s">
        <v>193</v>
      </c>
      <c r="C20" s="327"/>
      <c r="D20" s="32">
        <v>1</v>
      </c>
      <c r="E20" s="318"/>
      <c r="F20" s="318"/>
      <c r="G20" s="319"/>
    </row>
    <row r="21" spans="1:7" x14ac:dyDescent="0.3">
      <c r="A21" s="322"/>
      <c r="B21" s="327" t="s">
        <v>194</v>
      </c>
      <c r="C21" s="327"/>
      <c r="D21" s="32">
        <v>2</v>
      </c>
      <c r="E21" s="318"/>
      <c r="F21" s="318"/>
      <c r="G21" s="319"/>
    </row>
    <row r="22" spans="1:7" x14ac:dyDescent="0.3">
      <c r="A22" s="323"/>
      <c r="B22" s="327" t="s">
        <v>195</v>
      </c>
      <c r="C22" s="327"/>
      <c r="D22" s="32">
        <v>3</v>
      </c>
      <c r="E22" s="318"/>
      <c r="F22" s="318"/>
      <c r="G22" s="319"/>
    </row>
    <row r="23" spans="1:7" ht="24.75" customHeight="1" x14ac:dyDescent="0.3">
      <c r="A23" s="160" t="s">
        <v>15</v>
      </c>
      <c r="B23" s="174"/>
      <c r="C23" s="161"/>
      <c r="D23" s="162"/>
      <c r="E23" s="162"/>
      <c r="F23" s="162"/>
      <c r="G23" s="175"/>
    </row>
    <row r="24" spans="1:7" x14ac:dyDescent="0.3">
      <c r="A24" s="176">
        <v>3.3</v>
      </c>
      <c r="B24" s="178" t="s">
        <v>285</v>
      </c>
      <c r="C24" s="153"/>
      <c r="D24" s="146">
        <f>SUM(D29,D33,D36)</f>
        <v>8</v>
      </c>
      <c r="E24" s="183">
        <f>SUM(E26:E36)</f>
        <v>0</v>
      </c>
      <c r="F24" s="147">
        <f>SUM(F26:F36)</f>
        <v>0</v>
      </c>
      <c r="G24" s="184"/>
    </row>
    <row r="25" spans="1:7" x14ac:dyDescent="0.3">
      <c r="A25" s="177"/>
      <c r="B25" s="179" t="s">
        <v>286</v>
      </c>
      <c r="C25" s="180"/>
      <c r="D25" s="181"/>
      <c r="E25" s="185"/>
      <c r="F25" s="182"/>
      <c r="G25" s="186"/>
    </row>
    <row r="26" spans="1:7" ht="22.75" customHeight="1" x14ac:dyDescent="0.3">
      <c r="A26" s="325" t="s">
        <v>23</v>
      </c>
      <c r="B26" s="333" t="s">
        <v>293</v>
      </c>
      <c r="C26" s="333"/>
      <c r="D26" s="333"/>
      <c r="E26" s="310"/>
      <c r="F26" s="310"/>
      <c r="G26" s="224" t="s">
        <v>292</v>
      </c>
    </row>
    <row r="27" spans="1:7" ht="13.75" customHeight="1" x14ac:dyDescent="0.3">
      <c r="A27" s="325"/>
      <c r="B27" s="320" t="s">
        <v>294</v>
      </c>
      <c r="C27" s="321"/>
      <c r="D27" s="45">
        <v>1</v>
      </c>
      <c r="E27" s="310"/>
      <c r="F27" s="310"/>
      <c r="G27" s="310"/>
    </row>
    <row r="28" spans="1:7" ht="13.75" customHeight="1" x14ac:dyDescent="0.3">
      <c r="A28" s="325"/>
      <c r="B28" s="320" t="s">
        <v>295</v>
      </c>
      <c r="C28" s="321"/>
      <c r="D28" s="45">
        <v>2</v>
      </c>
      <c r="E28" s="310"/>
      <c r="F28" s="310"/>
      <c r="G28" s="310"/>
    </row>
    <row r="29" spans="1:7" x14ac:dyDescent="0.3">
      <c r="A29" s="326"/>
      <c r="B29" s="331" t="s">
        <v>296</v>
      </c>
      <c r="C29" s="332"/>
      <c r="D29" s="45">
        <v>3</v>
      </c>
      <c r="E29" s="314"/>
      <c r="F29" s="314"/>
      <c r="G29" s="310"/>
    </row>
    <row r="30" spans="1:7" ht="22.75" customHeight="1" x14ac:dyDescent="0.3">
      <c r="A30" s="324" t="s">
        <v>24</v>
      </c>
      <c r="B30" s="287" t="s">
        <v>261</v>
      </c>
      <c r="C30" s="288"/>
      <c r="D30" s="289"/>
      <c r="E30" s="313"/>
      <c r="F30" s="313"/>
      <c r="G30" s="334"/>
    </row>
    <row r="31" spans="1:7" ht="27.65" customHeight="1" x14ac:dyDescent="0.3">
      <c r="A31" s="325"/>
      <c r="B31" s="84" t="s">
        <v>1</v>
      </c>
      <c r="C31" s="84" t="s">
        <v>262</v>
      </c>
      <c r="D31" s="85">
        <v>1</v>
      </c>
      <c r="E31" s="310"/>
      <c r="F31" s="310"/>
      <c r="G31" s="335"/>
    </row>
    <row r="32" spans="1:7" x14ac:dyDescent="0.3">
      <c r="A32" s="325"/>
      <c r="B32" s="84" t="s">
        <v>2</v>
      </c>
      <c r="C32" s="84" t="s">
        <v>275</v>
      </c>
      <c r="D32" s="85">
        <v>2</v>
      </c>
      <c r="E32" s="310"/>
      <c r="F32" s="310"/>
      <c r="G32" s="337"/>
    </row>
    <row r="33" spans="1:7" ht="26" x14ac:dyDescent="0.3">
      <c r="A33" s="326"/>
      <c r="B33" s="94" t="s">
        <v>4</v>
      </c>
      <c r="C33" s="94" t="s">
        <v>263</v>
      </c>
      <c r="D33" s="85">
        <v>3</v>
      </c>
      <c r="E33" s="314"/>
      <c r="F33" s="314"/>
      <c r="G33" s="338"/>
    </row>
    <row r="34" spans="1:7" ht="22.75" customHeight="1" x14ac:dyDescent="0.3">
      <c r="A34" s="324" t="s">
        <v>25</v>
      </c>
      <c r="B34" s="287" t="s">
        <v>204</v>
      </c>
      <c r="C34" s="288"/>
      <c r="D34" s="289"/>
      <c r="E34" s="313"/>
      <c r="F34" s="313"/>
      <c r="G34" s="334"/>
    </row>
    <row r="35" spans="1:7" ht="13.75" customHeight="1" x14ac:dyDescent="0.3">
      <c r="A35" s="325"/>
      <c r="B35" s="94" t="s">
        <v>1</v>
      </c>
      <c r="C35" s="78" t="s">
        <v>248</v>
      </c>
      <c r="D35" s="85">
        <v>1</v>
      </c>
      <c r="E35" s="310"/>
      <c r="F35" s="310"/>
      <c r="G35" s="335"/>
    </row>
    <row r="36" spans="1:7" ht="26" x14ac:dyDescent="0.3">
      <c r="A36" s="326"/>
      <c r="B36" s="95" t="s">
        <v>2</v>
      </c>
      <c r="C36" s="95" t="s">
        <v>247</v>
      </c>
      <c r="D36" s="85">
        <v>2</v>
      </c>
      <c r="E36" s="314"/>
      <c r="F36" s="314"/>
      <c r="G36" s="336"/>
    </row>
    <row r="37" spans="1:7" x14ac:dyDescent="0.3">
      <c r="A37" s="248"/>
      <c r="B37" s="30"/>
      <c r="C37" s="30"/>
      <c r="D37" s="48"/>
      <c r="E37" s="71"/>
      <c r="F37" s="71"/>
      <c r="G37" s="47"/>
    </row>
    <row r="38" spans="1:7" x14ac:dyDescent="0.3">
      <c r="A38" s="248"/>
      <c r="B38" s="30"/>
      <c r="C38" s="245" t="s">
        <v>301</v>
      </c>
      <c r="D38" s="79">
        <f>SUM(D2,D17,D24)</f>
        <v>23</v>
      </c>
      <c r="E38" s="63">
        <f>SUM(E2,E17,E24)</f>
        <v>0</v>
      </c>
      <c r="F38" s="63">
        <f>SUM(F2,F17,F24)</f>
        <v>0</v>
      </c>
      <c r="G38" s="47"/>
    </row>
  </sheetData>
  <sheetProtection selectLockedCells="1"/>
  <mergeCells count="53">
    <mergeCell ref="A14:A16"/>
    <mergeCell ref="F14:F16"/>
    <mergeCell ref="E3:E6"/>
    <mergeCell ref="E10:E13"/>
    <mergeCell ref="E14:E16"/>
    <mergeCell ref="A3:A6"/>
    <mergeCell ref="F3:F6"/>
    <mergeCell ref="B3:D3"/>
    <mergeCell ref="B7:D7"/>
    <mergeCell ref="B10:D10"/>
    <mergeCell ref="B14:D14"/>
    <mergeCell ref="A10:A13"/>
    <mergeCell ref="F10:F13"/>
    <mergeCell ref="A7:A9"/>
    <mergeCell ref="G34:G36"/>
    <mergeCell ref="A30:A33"/>
    <mergeCell ref="F30:F33"/>
    <mergeCell ref="G30:G33"/>
    <mergeCell ref="E30:E33"/>
    <mergeCell ref="E34:E36"/>
    <mergeCell ref="B30:D30"/>
    <mergeCell ref="B34:D34"/>
    <mergeCell ref="A19:A22"/>
    <mergeCell ref="F19:F22"/>
    <mergeCell ref="A34:A36"/>
    <mergeCell ref="F34:F36"/>
    <mergeCell ref="A26:A29"/>
    <mergeCell ref="F26:F29"/>
    <mergeCell ref="B20:C20"/>
    <mergeCell ref="B21:C21"/>
    <mergeCell ref="B22:C22"/>
    <mergeCell ref="B19:D19"/>
    <mergeCell ref="B27:C27"/>
    <mergeCell ref="B28:C28"/>
    <mergeCell ref="B29:C29"/>
    <mergeCell ref="B26:D26"/>
    <mergeCell ref="E26:E29"/>
    <mergeCell ref="B18:C18"/>
    <mergeCell ref="G4:G6"/>
    <mergeCell ref="G27:G29"/>
    <mergeCell ref="G14:G16"/>
    <mergeCell ref="F7:F9"/>
    <mergeCell ref="G7:G9"/>
    <mergeCell ref="B12:C12"/>
    <mergeCell ref="E19:E22"/>
    <mergeCell ref="G19:G22"/>
    <mergeCell ref="G10:G13"/>
    <mergeCell ref="B4:C4"/>
    <mergeCell ref="B5:C5"/>
    <mergeCell ref="B6:C6"/>
    <mergeCell ref="B11:C11"/>
    <mergeCell ref="B13:C13"/>
    <mergeCell ref="E7:E9"/>
  </mergeCells>
  <conditionalFormatting sqref="E3:F16 E18:F22 E26:F36">
    <cfRule type="containsBlanks" dxfId="13" priority="3">
      <formula>LEN(TRIM(E3))=0</formula>
    </cfRule>
  </conditionalFormatting>
  <conditionalFormatting sqref="G4:G6">
    <cfRule type="containsBlanks" dxfId="12" priority="2">
      <formula>LEN(TRIM(G4))=0</formula>
    </cfRule>
  </conditionalFormatting>
  <conditionalFormatting sqref="G27:G29">
    <cfRule type="containsBlanks" dxfId="11" priority="1">
      <formula>LEN(TRIM(G27))=0</formula>
    </cfRule>
  </conditionalFormatting>
  <pageMargins left="0.27" right="0.35" top="0.75" bottom="0.75" header="0.3" footer="0.3"/>
  <pageSetup paperSize="9" scale="94" orientation="portrait" r:id="rId1"/>
  <headerFooter>
    <oddHeader>&amp;L&amp;"-,Bold"LEAF ASSESSMENT
EXISTING DEVELOPMENT
&amp;R&amp;"-,Bold"PART 3 
ENVIRONMENTAL SUSTAINABILITY</oddHeader>
    <oddFooter>&amp;L&amp;9Version 2.3&amp;C&amp;9Updated Dec 22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B981-E725-49E3-891C-1DDD4AF58697}">
  <sheetPr codeName="Sheet6"/>
  <dimension ref="A1:G42"/>
  <sheetViews>
    <sheetView showGridLines="0" showRuler="0" view="pageBreakPreview" topLeftCell="A10" zoomScale="60" zoomScaleNormal="100" workbookViewId="0">
      <selection activeCell="B16" sqref="B16"/>
    </sheetView>
  </sheetViews>
  <sheetFormatPr defaultColWidth="9.1796875" defaultRowHeight="13" x14ac:dyDescent="0.3"/>
  <cols>
    <col min="1" max="1" width="3.90625" style="41" customWidth="1"/>
    <col min="2" max="2" width="8.1796875" style="50" customWidth="1"/>
    <col min="3" max="3" width="44.81640625" style="33" customWidth="1"/>
    <col min="4" max="4" width="5" style="42" customWidth="1"/>
    <col min="5" max="5" width="11" style="64" customWidth="1"/>
    <col min="6" max="6" width="10.26953125" style="64" customWidth="1"/>
    <col min="7" max="7" width="24.26953125" style="41" customWidth="1"/>
    <col min="8" max="16384" width="9.1796875" style="33"/>
  </cols>
  <sheetData>
    <row r="1" spans="1:7" s="54" customFormat="1" ht="21" customHeight="1" x14ac:dyDescent="0.35">
      <c r="A1" s="29" t="s">
        <v>14</v>
      </c>
      <c r="B1" s="56"/>
      <c r="C1" s="216"/>
      <c r="D1" s="15" t="s">
        <v>13</v>
      </c>
      <c r="E1" s="143" t="s">
        <v>169</v>
      </c>
      <c r="F1" s="143" t="s">
        <v>170</v>
      </c>
      <c r="G1" s="251" t="s">
        <v>0</v>
      </c>
    </row>
    <row r="2" spans="1:7" s="54" customFormat="1" ht="22.75" customHeight="1" x14ac:dyDescent="0.35">
      <c r="A2" s="144">
        <v>4.0999999999999996</v>
      </c>
      <c r="B2" s="148" t="s">
        <v>34</v>
      </c>
      <c r="C2" s="149"/>
      <c r="D2" s="62">
        <f>SUM(D7,D12,D15)</f>
        <v>10</v>
      </c>
      <c r="E2" s="62">
        <f>SUM(E3:E15)</f>
        <v>0</v>
      </c>
      <c r="F2" s="62">
        <f>SUM(F3:F15)</f>
        <v>0</v>
      </c>
      <c r="G2" s="230"/>
    </row>
    <row r="3" spans="1:7" ht="22.75" customHeight="1" x14ac:dyDescent="0.3">
      <c r="A3" s="322" t="s">
        <v>27</v>
      </c>
      <c r="B3" s="333" t="s">
        <v>70</v>
      </c>
      <c r="C3" s="333"/>
      <c r="D3" s="333"/>
      <c r="E3" s="313"/>
      <c r="F3" s="362"/>
      <c r="G3" s="224" t="s">
        <v>292</v>
      </c>
    </row>
    <row r="4" spans="1:7" ht="13.75" customHeight="1" x14ac:dyDescent="0.3">
      <c r="A4" s="322"/>
      <c r="B4" s="365" t="s">
        <v>100</v>
      </c>
      <c r="C4" s="365"/>
      <c r="D4" s="32">
        <v>1</v>
      </c>
      <c r="E4" s="310"/>
      <c r="F4" s="363"/>
      <c r="G4" s="310"/>
    </row>
    <row r="5" spans="1:7" x14ac:dyDescent="0.3">
      <c r="A5" s="322"/>
      <c r="B5" s="365" t="s">
        <v>101</v>
      </c>
      <c r="C5" s="365"/>
      <c r="D5" s="32">
        <v>2</v>
      </c>
      <c r="E5" s="310"/>
      <c r="F5" s="363"/>
      <c r="G5" s="310"/>
    </row>
    <row r="6" spans="1:7" x14ac:dyDescent="0.3">
      <c r="A6" s="322"/>
      <c r="B6" s="365" t="s">
        <v>102</v>
      </c>
      <c r="C6" s="365"/>
      <c r="D6" s="32">
        <v>3</v>
      </c>
      <c r="E6" s="310"/>
      <c r="F6" s="363"/>
      <c r="G6" s="310"/>
    </row>
    <row r="7" spans="1:7" x14ac:dyDescent="0.3">
      <c r="A7" s="323"/>
      <c r="B7" s="365" t="s">
        <v>171</v>
      </c>
      <c r="C7" s="365"/>
      <c r="D7" s="32">
        <v>4</v>
      </c>
      <c r="E7" s="314"/>
      <c r="F7" s="364"/>
      <c r="G7" s="310"/>
    </row>
    <row r="8" spans="1:7" ht="22.75" customHeight="1" x14ac:dyDescent="0.3">
      <c r="A8" s="322" t="s">
        <v>28</v>
      </c>
      <c r="B8" s="333" t="s">
        <v>35</v>
      </c>
      <c r="C8" s="333"/>
      <c r="D8" s="333"/>
      <c r="E8" s="310"/>
      <c r="F8" s="363"/>
      <c r="G8" s="224" t="s">
        <v>292</v>
      </c>
    </row>
    <row r="9" spans="1:7" ht="15" customHeight="1" x14ac:dyDescent="0.3">
      <c r="A9" s="322"/>
      <c r="B9" s="366" t="s">
        <v>100</v>
      </c>
      <c r="C9" s="366"/>
      <c r="D9" s="32">
        <v>1</v>
      </c>
      <c r="E9" s="310"/>
      <c r="F9" s="363"/>
      <c r="G9" s="310"/>
    </row>
    <row r="10" spans="1:7" ht="14.4" customHeight="1" x14ac:dyDescent="0.3">
      <c r="A10" s="322"/>
      <c r="B10" s="366" t="s">
        <v>101</v>
      </c>
      <c r="C10" s="366"/>
      <c r="D10" s="32">
        <v>2</v>
      </c>
      <c r="E10" s="310"/>
      <c r="F10" s="363"/>
      <c r="G10" s="310"/>
    </row>
    <row r="11" spans="1:7" ht="14.4" customHeight="1" x14ac:dyDescent="0.3">
      <c r="A11" s="322"/>
      <c r="B11" s="366" t="s">
        <v>102</v>
      </c>
      <c r="C11" s="366"/>
      <c r="D11" s="32">
        <v>3</v>
      </c>
      <c r="E11" s="310"/>
      <c r="F11" s="363"/>
      <c r="G11" s="310"/>
    </row>
    <row r="12" spans="1:7" ht="15" customHeight="1" x14ac:dyDescent="0.3">
      <c r="A12" s="323"/>
      <c r="B12" s="366" t="s">
        <v>171</v>
      </c>
      <c r="C12" s="366"/>
      <c r="D12" s="32">
        <v>4</v>
      </c>
      <c r="E12" s="310"/>
      <c r="F12" s="363"/>
      <c r="G12" s="314"/>
    </row>
    <row r="13" spans="1:7" ht="22.75" customHeight="1" x14ac:dyDescent="0.3">
      <c r="A13" s="346" t="s">
        <v>106</v>
      </c>
      <c r="B13" s="351" t="s">
        <v>107</v>
      </c>
      <c r="C13" s="352"/>
      <c r="D13" s="353"/>
      <c r="E13" s="313"/>
      <c r="F13" s="313"/>
      <c r="G13" s="342"/>
    </row>
    <row r="14" spans="1:7" ht="30" customHeight="1" x14ac:dyDescent="0.3">
      <c r="A14" s="347"/>
      <c r="B14" s="46" t="s">
        <v>1</v>
      </c>
      <c r="C14" s="53" t="s">
        <v>213</v>
      </c>
      <c r="D14" s="32">
        <v>1</v>
      </c>
      <c r="E14" s="310"/>
      <c r="F14" s="310"/>
      <c r="G14" s="342"/>
    </row>
    <row r="15" spans="1:7" ht="31" customHeight="1" x14ac:dyDescent="0.3">
      <c r="A15" s="348"/>
      <c r="B15" s="55" t="s">
        <v>2</v>
      </c>
      <c r="C15" s="53" t="s">
        <v>214</v>
      </c>
      <c r="D15" s="32">
        <v>2</v>
      </c>
      <c r="E15" s="314"/>
      <c r="F15" s="314"/>
      <c r="G15" s="343"/>
    </row>
    <row r="16" spans="1:7" s="54" customFormat="1" ht="22.75" customHeight="1" x14ac:dyDescent="0.35">
      <c r="A16" s="37">
        <v>4.2</v>
      </c>
      <c r="B16" s="150" t="s">
        <v>38</v>
      </c>
      <c r="C16" s="151"/>
      <c r="D16" s="62">
        <f>SUM(D19,D25,D28)</f>
        <v>9</v>
      </c>
      <c r="E16" s="62">
        <f>SUM(E17:E28)</f>
        <v>0</v>
      </c>
      <c r="F16" s="62">
        <f>SUM(F17:F28)</f>
        <v>0</v>
      </c>
      <c r="G16" s="145"/>
    </row>
    <row r="17" spans="1:7" ht="29.4" customHeight="1" x14ac:dyDescent="0.3">
      <c r="A17" s="323" t="s">
        <v>29</v>
      </c>
      <c r="B17" s="351" t="s">
        <v>72</v>
      </c>
      <c r="C17" s="352"/>
      <c r="D17" s="353"/>
      <c r="E17" s="313"/>
      <c r="F17" s="313"/>
      <c r="G17" s="357"/>
    </row>
    <row r="18" spans="1:7" ht="13.75" customHeight="1" x14ac:dyDescent="0.3">
      <c r="A18" s="323"/>
      <c r="B18" s="39" t="s">
        <v>1</v>
      </c>
      <c r="C18" s="24" t="s">
        <v>215</v>
      </c>
      <c r="D18" s="34">
        <v>1</v>
      </c>
      <c r="E18" s="310"/>
      <c r="F18" s="310"/>
      <c r="G18" s="342"/>
    </row>
    <row r="19" spans="1:7" ht="39" x14ac:dyDescent="0.3">
      <c r="A19" s="323"/>
      <c r="B19" s="39" t="s">
        <v>2</v>
      </c>
      <c r="C19" s="24" t="s">
        <v>288</v>
      </c>
      <c r="D19" s="34">
        <v>2</v>
      </c>
      <c r="E19" s="314"/>
      <c r="F19" s="314"/>
      <c r="G19" s="343"/>
    </row>
    <row r="20" spans="1:7" ht="22.75" customHeight="1" x14ac:dyDescent="0.3">
      <c r="A20" s="323" t="s">
        <v>30</v>
      </c>
      <c r="B20" s="351" t="s">
        <v>39</v>
      </c>
      <c r="C20" s="352"/>
      <c r="D20" s="353"/>
      <c r="E20" s="318"/>
      <c r="F20" s="318"/>
      <c r="G20" s="358"/>
    </row>
    <row r="21" spans="1:7" ht="13.75" customHeight="1" x14ac:dyDescent="0.3">
      <c r="A21" s="323"/>
      <c r="B21" s="80" t="s">
        <v>1</v>
      </c>
      <c r="C21" s="349" t="s">
        <v>314</v>
      </c>
      <c r="D21" s="32">
        <v>1</v>
      </c>
      <c r="E21" s="318"/>
      <c r="F21" s="318"/>
      <c r="G21" s="358"/>
    </row>
    <row r="22" spans="1:7" ht="26" x14ac:dyDescent="0.3">
      <c r="A22" s="323"/>
      <c r="B22" s="80" t="s">
        <v>46</v>
      </c>
      <c r="C22" s="350"/>
      <c r="D22" s="32">
        <v>2</v>
      </c>
      <c r="E22" s="318"/>
      <c r="F22" s="318"/>
      <c r="G22" s="358"/>
    </row>
    <row r="23" spans="1:7" x14ac:dyDescent="0.3">
      <c r="A23" s="323"/>
      <c r="B23" s="80" t="s">
        <v>2</v>
      </c>
      <c r="C23" s="349" t="s">
        <v>315</v>
      </c>
      <c r="D23" s="32">
        <v>3</v>
      </c>
      <c r="E23" s="318"/>
      <c r="F23" s="318"/>
      <c r="G23" s="358"/>
    </row>
    <row r="24" spans="1:7" ht="26" x14ac:dyDescent="0.3">
      <c r="A24" s="323"/>
      <c r="B24" s="80" t="s">
        <v>3</v>
      </c>
      <c r="C24" s="350"/>
      <c r="D24" s="32">
        <v>4</v>
      </c>
      <c r="E24" s="318"/>
      <c r="F24" s="318"/>
      <c r="G24" s="358"/>
    </row>
    <row r="25" spans="1:7" ht="52" x14ac:dyDescent="0.3">
      <c r="A25" s="323"/>
      <c r="B25" s="213" t="s">
        <v>4</v>
      </c>
      <c r="C25" s="86" t="s">
        <v>105</v>
      </c>
      <c r="D25" s="214">
        <v>5</v>
      </c>
      <c r="E25" s="318"/>
      <c r="F25" s="318"/>
      <c r="G25" s="358"/>
    </row>
    <row r="26" spans="1:7" ht="22.75" customHeight="1" x14ac:dyDescent="0.3">
      <c r="A26" s="360" t="s">
        <v>81</v>
      </c>
      <c r="B26" s="333" t="s">
        <v>103</v>
      </c>
      <c r="C26" s="333"/>
      <c r="D26" s="333"/>
      <c r="E26" s="318"/>
      <c r="F26" s="318"/>
      <c r="G26" s="359"/>
    </row>
    <row r="27" spans="1:7" ht="13.75" customHeight="1" x14ac:dyDescent="0.3">
      <c r="A27" s="361"/>
      <c r="B27" s="39" t="s">
        <v>1</v>
      </c>
      <c r="C27" s="78" t="s">
        <v>211</v>
      </c>
      <c r="D27" s="34">
        <v>1</v>
      </c>
      <c r="E27" s="313"/>
      <c r="F27" s="313"/>
      <c r="G27" s="311"/>
    </row>
    <row r="28" spans="1:7" ht="26" x14ac:dyDescent="0.3">
      <c r="A28" s="361"/>
      <c r="B28" s="39" t="s">
        <v>2</v>
      </c>
      <c r="C28" s="78" t="s">
        <v>316</v>
      </c>
      <c r="D28" s="34">
        <v>2</v>
      </c>
      <c r="E28" s="313"/>
      <c r="F28" s="313"/>
      <c r="G28" s="357"/>
    </row>
    <row r="29" spans="1:7" ht="24.75" customHeight="1" x14ac:dyDescent="0.3">
      <c r="A29" s="154" t="s">
        <v>15</v>
      </c>
      <c r="B29" s="155"/>
      <c r="C29" s="155"/>
      <c r="D29" s="156"/>
      <c r="E29" s="156"/>
      <c r="F29" s="156"/>
      <c r="G29" s="157"/>
    </row>
    <row r="30" spans="1:7" s="127" customFormat="1" ht="22.75" customHeight="1" x14ac:dyDescent="0.35">
      <c r="A30" s="37">
        <v>4.3</v>
      </c>
      <c r="B30" s="152" t="s">
        <v>216</v>
      </c>
      <c r="C30" s="151"/>
      <c r="D30" s="62">
        <f>SUM(D33,D36)</f>
        <v>4</v>
      </c>
      <c r="E30" s="158">
        <f>SUM(E31:E36)</f>
        <v>0</v>
      </c>
      <c r="F30" s="158">
        <f>SUM(F31:F36)</f>
        <v>0</v>
      </c>
      <c r="G30" s="159"/>
    </row>
    <row r="31" spans="1:7" ht="27.65" customHeight="1" x14ac:dyDescent="0.3">
      <c r="A31" s="344" t="s">
        <v>32</v>
      </c>
      <c r="B31" s="351" t="s">
        <v>108</v>
      </c>
      <c r="C31" s="352"/>
      <c r="D31" s="353"/>
      <c r="E31" s="318"/>
      <c r="F31" s="318"/>
      <c r="G31" s="345"/>
    </row>
    <row r="32" spans="1:7" ht="18" customHeight="1" x14ac:dyDescent="0.3">
      <c r="A32" s="344"/>
      <c r="B32" s="76" t="s">
        <v>1</v>
      </c>
      <c r="C32" s="76" t="s">
        <v>306</v>
      </c>
      <c r="D32" s="45">
        <v>1</v>
      </c>
      <c r="E32" s="318"/>
      <c r="F32" s="318"/>
      <c r="G32" s="345"/>
    </row>
    <row r="33" spans="1:7" x14ac:dyDescent="0.3">
      <c r="A33" s="344"/>
      <c r="B33" s="76" t="s">
        <v>2</v>
      </c>
      <c r="C33" s="76" t="s">
        <v>217</v>
      </c>
      <c r="D33" s="45">
        <v>2</v>
      </c>
      <c r="E33" s="318"/>
      <c r="F33" s="318"/>
      <c r="G33" s="345"/>
    </row>
    <row r="34" spans="1:7" ht="25.75" customHeight="1" x14ac:dyDescent="0.3">
      <c r="A34" s="324" t="s">
        <v>33</v>
      </c>
      <c r="B34" s="351" t="s">
        <v>82</v>
      </c>
      <c r="C34" s="352"/>
      <c r="D34" s="353"/>
      <c r="E34" s="313"/>
      <c r="F34" s="313"/>
      <c r="G34" s="354"/>
    </row>
    <row r="35" spans="1:7" x14ac:dyDescent="0.3">
      <c r="A35" s="325"/>
      <c r="B35" s="76" t="s">
        <v>1</v>
      </c>
      <c r="C35" s="40" t="s">
        <v>83</v>
      </c>
      <c r="D35" s="45">
        <v>1</v>
      </c>
      <c r="E35" s="310"/>
      <c r="F35" s="310"/>
      <c r="G35" s="355"/>
    </row>
    <row r="36" spans="1:7" x14ac:dyDescent="0.3">
      <c r="A36" s="326"/>
      <c r="B36" s="215" t="s">
        <v>2</v>
      </c>
      <c r="C36" s="46" t="s">
        <v>84</v>
      </c>
      <c r="D36" s="45">
        <v>2</v>
      </c>
      <c r="E36" s="314"/>
      <c r="F36" s="314"/>
      <c r="G36" s="356"/>
    </row>
    <row r="37" spans="1:7" x14ac:dyDescent="0.3">
      <c r="A37" s="47"/>
      <c r="B37" s="49"/>
      <c r="C37" s="30"/>
      <c r="D37" s="48"/>
      <c r="E37" s="71"/>
      <c r="F37" s="71"/>
      <c r="G37" s="47"/>
    </row>
    <row r="38" spans="1:7" x14ac:dyDescent="0.3">
      <c r="A38" s="47"/>
      <c r="B38" s="49"/>
      <c r="C38" s="246" t="s">
        <v>302</v>
      </c>
      <c r="D38" s="63">
        <f>SUM(D2,D16,D30)</f>
        <v>23</v>
      </c>
      <c r="E38" s="79">
        <f>SUM(E2,E16,E30)</f>
        <v>0</v>
      </c>
      <c r="F38" s="79">
        <f>SUM(F2,F16,F30)</f>
        <v>0</v>
      </c>
      <c r="G38" s="47"/>
    </row>
    <row r="39" spans="1:7" x14ac:dyDescent="0.3">
      <c r="A39" s="47"/>
      <c r="B39" s="49"/>
      <c r="C39" s="30"/>
      <c r="D39" s="48"/>
      <c r="E39" s="71"/>
      <c r="F39" s="71"/>
      <c r="G39" s="47"/>
    </row>
    <row r="40" spans="1:7" x14ac:dyDescent="0.3">
      <c r="A40" s="47"/>
      <c r="B40" s="49"/>
      <c r="C40" s="30"/>
      <c r="D40" s="48"/>
      <c r="E40" s="71"/>
      <c r="F40" s="71"/>
      <c r="G40" s="47"/>
    </row>
    <row r="41" spans="1:7" x14ac:dyDescent="0.3">
      <c r="A41" s="47"/>
      <c r="B41" s="49"/>
      <c r="C41" s="30"/>
      <c r="D41" s="48"/>
      <c r="E41" s="71"/>
      <c r="F41" s="71"/>
      <c r="G41" s="47"/>
    </row>
    <row r="42" spans="1:7" x14ac:dyDescent="0.3">
      <c r="A42" s="47"/>
      <c r="B42" s="49"/>
      <c r="C42" s="30"/>
      <c r="D42" s="48"/>
      <c r="E42" s="71"/>
      <c r="F42" s="71"/>
      <c r="G42" s="47"/>
    </row>
  </sheetData>
  <sheetProtection selectLockedCells="1"/>
  <mergeCells count="50">
    <mergeCell ref="G4:G7"/>
    <mergeCell ref="G9:G12"/>
    <mergeCell ref="B9:C9"/>
    <mergeCell ref="B10:C10"/>
    <mergeCell ref="B11:C11"/>
    <mergeCell ref="B12:C12"/>
    <mergeCell ref="A3:A7"/>
    <mergeCell ref="F3:F7"/>
    <mergeCell ref="A8:A12"/>
    <mergeCell ref="F8:F12"/>
    <mergeCell ref="E3:E7"/>
    <mergeCell ref="E8:E12"/>
    <mergeCell ref="B3:D3"/>
    <mergeCell ref="B4:C4"/>
    <mergeCell ref="B5:C5"/>
    <mergeCell ref="B6:C6"/>
    <mergeCell ref="B7:C7"/>
    <mergeCell ref="B8:D8"/>
    <mergeCell ref="A34:A36"/>
    <mergeCell ref="F34:F36"/>
    <mergeCell ref="G34:G36"/>
    <mergeCell ref="G17:G19"/>
    <mergeCell ref="A20:A25"/>
    <mergeCell ref="F20:F25"/>
    <mergeCell ref="G20:G25"/>
    <mergeCell ref="F26:F28"/>
    <mergeCell ref="G26:G28"/>
    <mergeCell ref="A26:A28"/>
    <mergeCell ref="A17:A19"/>
    <mergeCell ref="E20:E25"/>
    <mergeCell ref="E26:E28"/>
    <mergeCell ref="E31:E33"/>
    <mergeCell ref="E34:E36"/>
    <mergeCell ref="B34:D34"/>
    <mergeCell ref="G13:G15"/>
    <mergeCell ref="F13:F15"/>
    <mergeCell ref="A31:A33"/>
    <mergeCell ref="F31:F33"/>
    <mergeCell ref="G31:G33"/>
    <mergeCell ref="F17:F19"/>
    <mergeCell ref="A13:A15"/>
    <mergeCell ref="E13:E15"/>
    <mergeCell ref="E17:E19"/>
    <mergeCell ref="C23:C24"/>
    <mergeCell ref="B13:D13"/>
    <mergeCell ref="B17:D17"/>
    <mergeCell ref="C21:C22"/>
    <mergeCell ref="B20:D20"/>
    <mergeCell ref="B26:D26"/>
    <mergeCell ref="B31:D31"/>
  </mergeCells>
  <conditionalFormatting sqref="E3:F15 E17:F28 E31:F36">
    <cfRule type="containsBlanks" dxfId="10" priority="3">
      <formula>LEN(TRIM(E3))=0</formula>
    </cfRule>
  </conditionalFormatting>
  <conditionalFormatting sqref="G4:G7">
    <cfRule type="containsBlanks" dxfId="9" priority="2">
      <formula>LEN(TRIM(G4))=0</formula>
    </cfRule>
  </conditionalFormatting>
  <conditionalFormatting sqref="G9:G12">
    <cfRule type="containsBlanks" dxfId="8" priority="1">
      <formula>LEN(TRIM(G9))=0</formula>
    </cfRule>
  </conditionalFormatting>
  <pageMargins left="0.19" right="0.25" top="0.75" bottom="0.75" header="0.3" footer="0.3"/>
  <pageSetup paperSize="9" scale="92" orientation="portrait" r:id="rId1"/>
  <headerFooter>
    <oddHeader>&amp;L&amp;"-,Bold"LEAF ASSESSMENT
EXISTING DEVELOPMENT&amp;R&amp;"-,Bold"PART 4 
BIODIVERSITY CONSERVATION</oddHeader>
    <oddFooter>&amp;L&amp;9Version 2.3&amp;C&amp;9Updated Dec 22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F607-B1E9-4836-8882-D57C3D93293E}">
  <sheetPr codeName="Sheet7"/>
  <dimension ref="A1:G60"/>
  <sheetViews>
    <sheetView showGridLines="0" showRuler="0" view="pageBreakPreview" topLeftCell="A32" zoomScale="60" zoomScaleNormal="100" workbookViewId="0">
      <selection activeCell="B47" sqref="B47:D47"/>
    </sheetView>
  </sheetViews>
  <sheetFormatPr defaultRowHeight="14.5" x14ac:dyDescent="0.35"/>
  <cols>
    <col min="1" max="1" width="3.81640625" style="2" customWidth="1"/>
    <col min="2" max="2" width="9.36328125" customWidth="1"/>
    <col min="3" max="3" width="43.08984375" customWidth="1"/>
    <col min="4" max="4" width="3.81640625" style="1" customWidth="1"/>
    <col min="5" max="5" width="9.26953125" style="20" customWidth="1"/>
    <col min="6" max="6" width="9.7265625" style="20" customWidth="1"/>
    <col min="7" max="7" width="22.81640625" style="2" customWidth="1"/>
  </cols>
  <sheetData>
    <row r="1" spans="1:7" s="58" customFormat="1" ht="21" customHeight="1" x14ac:dyDescent="0.35">
      <c r="A1" s="6" t="s">
        <v>14</v>
      </c>
      <c r="B1" s="43"/>
      <c r="C1" s="43"/>
      <c r="D1" s="15" t="s">
        <v>13</v>
      </c>
      <c r="E1" s="143" t="s">
        <v>169</v>
      </c>
      <c r="F1" s="143" t="s">
        <v>170</v>
      </c>
      <c r="G1" s="251" t="s">
        <v>0</v>
      </c>
    </row>
    <row r="2" spans="1:7" s="98" customFormat="1" ht="22.75" customHeight="1" x14ac:dyDescent="0.35">
      <c r="A2" s="37">
        <v>5.0999999999999996</v>
      </c>
      <c r="B2" s="97" t="s">
        <v>60</v>
      </c>
      <c r="C2" s="97"/>
      <c r="D2" s="62">
        <f>SUM(D8,D16,D12,D20)</f>
        <v>14</v>
      </c>
      <c r="E2" s="62">
        <f>SUM(E3:E20)</f>
        <v>0</v>
      </c>
      <c r="F2" s="62">
        <f>SUM(F3:F20)</f>
        <v>0</v>
      </c>
      <c r="G2" s="77"/>
    </row>
    <row r="3" spans="1:7" s="33" customFormat="1" ht="22.75" customHeight="1" x14ac:dyDescent="0.3">
      <c r="A3" s="323" t="s">
        <v>36</v>
      </c>
      <c r="B3" s="381" t="s">
        <v>11</v>
      </c>
      <c r="C3" s="381"/>
      <c r="D3" s="381"/>
      <c r="E3" s="382"/>
      <c r="F3" s="318"/>
      <c r="G3" s="359"/>
    </row>
    <row r="4" spans="1:7" s="33" customFormat="1" ht="13" x14ac:dyDescent="0.3">
      <c r="A4" s="323"/>
      <c r="B4" s="84" t="s">
        <v>1</v>
      </c>
      <c r="C4" s="266" t="s">
        <v>218</v>
      </c>
      <c r="D4" s="90">
        <v>1</v>
      </c>
      <c r="E4" s="382"/>
      <c r="F4" s="318"/>
      <c r="G4" s="359"/>
    </row>
    <row r="5" spans="1:7" s="33" customFormat="1" ht="26" x14ac:dyDescent="0.3">
      <c r="A5" s="323"/>
      <c r="B5" s="84" t="s">
        <v>46</v>
      </c>
      <c r="C5" s="266"/>
      <c r="D5" s="90">
        <v>2</v>
      </c>
      <c r="E5" s="382"/>
      <c r="F5" s="318"/>
      <c r="G5" s="358"/>
    </row>
    <row r="6" spans="1:7" s="33" customFormat="1" ht="13" x14ac:dyDescent="0.3">
      <c r="A6" s="323"/>
      <c r="B6" s="84" t="s">
        <v>2</v>
      </c>
      <c r="C6" s="266" t="s">
        <v>220</v>
      </c>
      <c r="D6" s="90">
        <v>3</v>
      </c>
      <c r="E6" s="382"/>
      <c r="F6" s="318"/>
      <c r="G6" s="358"/>
    </row>
    <row r="7" spans="1:7" s="33" customFormat="1" ht="13" x14ac:dyDescent="0.3">
      <c r="A7" s="323"/>
      <c r="B7" s="84" t="s">
        <v>3</v>
      </c>
      <c r="C7" s="266"/>
      <c r="D7" s="90">
        <v>4</v>
      </c>
      <c r="E7" s="382"/>
      <c r="F7" s="318"/>
      <c r="G7" s="358"/>
    </row>
    <row r="8" spans="1:7" s="33" customFormat="1" ht="39" x14ac:dyDescent="0.3">
      <c r="A8" s="323"/>
      <c r="B8" s="84" t="s">
        <v>4</v>
      </c>
      <c r="C8" s="96" t="s">
        <v>219</v>
      </c>
      <c r="D8" s="90">
        <v>5</v>
      </c>
      <c r="E8" s="382"/>
      <c r="F8" s="318"/>
      <c r="G8" s="358"/>
    </row>
    <row r="9" spans="1:7" s="33" customFormat="1" ht="22.75" customHeight="1" x14ac:dyDescent="0.3">
      <c r="A9" s="323" t="s">
        <v>37</v>
      </c>
      <c r="B9" s="333" t="s">
        <v>75</v>
      </c>
      <c r="C9" s="333"/>
      <c r="D9" s="333"/>
      <c r="E9" s="382"/>
      <c r="F9" s="318"/>
      <c r="G9" s="358"/>
    </row>
    <row r="10" spans="1:7" s="33" customFormat="1" ht="26" x14ac:dyDescent="0.3">
      <c r="A10" s="323"/>
      <c r="B10" s="40" t="s">
        <v>9</v>
      </c>
      <c r="C10" s="78" t="s">
        <v>221</v>
      </c>
      <c r="D10" s="81">
        <v>1</v>
      </c>
      <c r="E10" s="382"/>
      <c r="F10" s="318"/>
      <c r="G10" s="358"/>
    </row>
    <row r="11" spans="1:7" s="33" customFormat="1" ht="39" x14ac:dyDescent="0.3">
      <c r="A11" s="323"/>
      <c r="B11" s="40" t="s">
        <v>74</v>
      </c>
      <c r="C11" s="78" t="s">
        <v>222</v>
      </c>
      <c r="D11" s="81">
        <v>2</v>
      </c>
      <c r="E11" s="382"/>
      <c r="F11" s="318"/>
      <c r="G11" s="358"/>
    </row>
    <row r="12" spans="1:7" s="33" customFormat="1" ht="26" x14ac:dyDescent="0.3">
      <c r="A12" s="323"/>
      <c r="B12" s="40" t="s">
        <v>10</v>
      </c>
      <c r="C12" s="78" t="s">
        <v>223</v>
      </c>
      <c r="D12" s="81">
        <v>3</v>
      </c>
      <c r="E12" s="382"/>
      <c r="F12" s="318"/>
      <c r="G12" s="358"/>
    </row>
    <row r="13" spans="1:7" s="33" customFormat="1" ht="22.75" customHeight="1" x14ac:dyDescent="0.3">
      <c r="A13" s="323" t="s">
        <v>196</v>
      </c>
      <c r="B13" s="333" t="s">
        <v>76</v>
      </c>
      <c r="C13" s="333"/>
      <c r="D13" s="333"/>
      <c r="E13" s="382"/>
      <c r="F13" s="318"/>
      <c r="G13" s="383"/>
    </row>
    <row r="14" spans="1:7" s="33" customFormat="1" ht="26" x14ac:dyDescent="0.3">
      <c r="A14" s="323"/>
      <c r="B14" s="40" t="s">
        <v>9</v>
      </c>
      <c r="C14" s="80" t="s">
        <v>224</v>
      </c>
      <c r="D14" s="81">
        <v>1</v>
      </c>
      <c r="E14" s="382"/>
      <c r="F14" s="318"/>
      <c r="G14" s="383"/>
    </row>
    <row r="15" spans="1:7" s="33" customFormat="1" ht="26" x14ac:dyDescent="0.3">
      <c r="A15" s="323"/>
      <c r="B15" s="40" t="s">
        <v>74</v>
      </c>
      <c r="C15" s="80" t="s">
        <v>225</v>
      </c>
      <c r="D15" s="81">
        <v>2</v>
      </c>
      <c r="E15" s="382"/>
      <c r="F15" s="318"/>
      <c r="G15" s="383"/>
    </row>
    <row r="16" spans="1:7" s="33" customFormat="1" ht="26" x14ac:dyDescent="0.3">
      <c r="A16" s="323"/>
      <c r="B16" s="40" t="s">
        <v>10</v>
      </c>
      <c r="C16" s="80" t="s">
        <v>226</v>
      </c>
      <c r="D16" s="81">
        <v>3</v>
      </c>
      <c r="E16" s="382"/>
      <c r="F16" s="318"/>
      <c r="G16" s="383"/>
    </row>
    <row r="17" spans="1:7" s="33" customFormat="1" ht="22.75" customHeight="1" x14ac:dyDescent="0.3">
      <c r="A17" s="323" t="s">
        <v>197</v>
      </c>
      <c r="B17" s="333" t="s">
        <v>88</v>
      </c>
      <c r="C17" s="333"/>
      <c r="D17" s="333"/>
      <c r="E17" s="371"/>
      <c r="F17" s="313"/>
      <c r="G17" s="233" t="s">
        <v>292</v>
      </c>
    </row>
    <row r="18" spans="1:7" s="33" customFormat="1" ht="16.25" customHeight="1" x14ac:dyDescent="0.3">
      <c r="A18" s="323"/>
      <c r="B18" s="266" t="s">
        <v>264</v>
      </c>
      <c r="C18" s="266"/>
      <c r="D18" s="209">
        <v>1</v>
      </c>
      <c r="E18" s="372"/>
      <c r="F18" s="310"/>
      <c r="G18" s="310"/>
    </row>
    <row r="19" spans="1:7" s="33" customFormat="1" ht="13" x14ac:dyDescent="0.3">
      <c r="A19" s="323"/>
      <c r="B19" s="266" t="s">
        <v>265</v>
      </c>
      <c r="C19" s="266"/>
      <c r="D19" s="209">
        <v>2</v>
      </c>
      <c r="E19" s="372"/>
      <c r="F19" s="310"/>
      <c r="G19" s="310"/>
    </row>
    <row r="20" spans="1:7" s="33" customFormat="1" ht="28.25" customHeight="1" x14ac:dyDescent="0.3">
      <c r="A20" s="323"/>
      <c r="B20" s="266" t="s">
        <v>266</v>
      </c>
      <c r="C20" s="266"/>
      <c r="D20" s="209">
        <v>3</v>
      </c>
      <c r="E20" s="372"/>
      <c r="F20" s="310"/>
      <c r="G20" s="310"/>
    </row>
    <row r="21" spans="1:7" s="99" customFormat="1" ht="22.75" customHeight="1" x14ac:dyDescent="0.35">
      <c r="A21" s="219">
        <v>5.2</v>
      </c>
      <c r="B21" s="219" t="s">
        <v>227</v>
      </c>
      <c r="C21" s="220"/>
      <c r="D21" s="62">
        <f>SUM(D24,D28,D31,D32)</f>
        <v>8</v>
      </c>
      <c r="E21" s="217">
        <f>SUM(E22:E32)</f>
        <v>0</v>
      </c>
      <c r="F21" s="217">
        <f>SUM(F22:F32)</f>
        <v>0</v>
      </c>
      <c r="G21" s="145"/>
    </row>
    <row r="22" spans="1:7" ht="25.75" customHeight="1" x14ac:dyDescent="0.35">
      <c r="A22" s="323" t="s">
        <v>73</v>
      </c>
      <c r="B22" s="333" t="s">
        <v>267</v>
      </c>
      <c r="C22" s="333"/>
      <c r="D22" s="333"/>
      <c r="E22" s="371"/>
      <c r="F22" s="313"/>
      <c r="G22" s="357"/>
    </row>
    <row r="23" spans="1:7" s="21" customFormat="1" x14ac:dyDescent="0.35">
      <c r="A23" s="323"/>
      <c r="B23" s="39" t="s">
        <v>1</v>
      </c>
      <c r="C23" s="80" t="s">
        <v>268</v>
      </c>
      <c r="D23" s="34">
        <v>1</v>
      </c>
      <c r="E23" s="372"/>
      <c r="F23" s="310"/>
      <c r="G23" s="342"/>
    </row>
    <row r="24" spans="1:7" ht="39" x14ac:dyDescent="0.35">
      <c r="A24" s="323"/>
      <c r="B24" s="39" t="s">
        <v>2</v>
      </c>
      <c r="C24" s="80" t="s">
        <v>269</v>
      </c>
      <c r="D24" s="34">
        <v>2</v>
      </c>
      <c r="E24" s="373"/>
      <c r="F24" s="314"/>
      <c r="G24" s="343"/>
    </row>
    <row r="25" spans="1:7" ht="22.75" customHeight="1" x14ac:dyDescent="0.35">
      <c r="A25" s="323" t="s">
        <v>245</v>
      </c>
      <c r="B25" s="333" t="s">
        <v>270</v>
      </c>
      <c r="C25" s="333"/>
      <c r="D25" s="333"/>
      <c r="E25" s="318"/>
      <c r="F25" s="318"/>
      <c r="G25" s="358"/>
    </row>
    <row r="26" spans="1:7" s="21" customFormat="1" ht="14.4" customHeight="1" x14ac:dyDescent="0.35">
      <c r="A26" s="323"/>
      <c r="B26" s="80" t="s">
        <v>1</v>
      </c>
      <c r="C26" s="80" t="s">
        <v>231</v>
      </c>
      <c r="D26" s="32">
        <v>1</v>
      </c>
      <c r="E26" s="318"/>
      <c r="F26" s="318"/>
      <c r="G26" s="358"/>
    </row>
    <row r="27" spans="1:7" ht="26" x14ac:dyDescent="0.35">
      <c r="A27" s="323"/>
      <c r="B27" s="80" t="s">
        <v>2</v>
      </c>
      <c r="C27" s="80" t="s">
        <v>232</v>
      </c>
      <c r="D27" s="32">
        <v>2</v>
      </c>
      <c r="E27" s="318"/>
      <c r="F27" s="318"/>
      <c r="G27" s="358"/>
    </row>
    <row r="28" spans="1:7" ht="39" x14ac:dyDescent="0.35">
      <c r="A28" s="323"/>
      <c r="B28" s="31" t="s">
        <v>4</v>
      </c>
      <c r="C28" s="80" t="s">
        <v>233</v>
      </c>
      <c r="D28" s="32">
        <v>3</v>
      </c>
      <c r="E28" s="318"/>
      <c r="F28" s="318"/>
      <c r="G28" s="358"/>
    </row>
    <row r="29" spans="1:7" s="21" customFormat="1" ht="22.75" customHeight="1" x14ac:dyDescent="0.35">
      <c r="A29" s="262" t="s">
        <v>246</v>
      </c>
      <c r="B29" s="262" t="s">
        <v>228</v>
      </c>
      <c r="C29" s="262"/>
      <c r="D29" s="262"/>
      <c r="E29" s="375"/>
      <c r="F29" s="378"/>
      <c r="G29" s="349"/>
    </row>
    <row r="30" spans="1:7" s="21" customFormat="1" x14ac:dyDescent="0.35">
      <c r="A30" s="262"/>
      <c r="B30" s="89" t="s">
        <v>1</v>
      </c>
      <c r="C30" s="84" t="s">
        <v>229</v>
      </c>
      <c r="D30" s="209">
        <v>1</v>
      </c>
      <c r="E30" s="376"/>
      <c r="F30" s="379"/>
      <c r="G30" s="374"/>
    </row>
    <row r="31" spans="1:7" s="21" customFormat="1" ht="33.5" customHeight="1" x14ac:dyDescent="0.35">
      <c r="A31" s="262"/>
      <c r="B31" s="89" t="s">
        <v>2</v>
      </c>
      <c r="C31" s="84" t="s">
        <v>230</v>
      </c>
      <c r="D31" s="209">
        <v>2</v>
      </c>
      <c r="E31" s="377"/>
      <c r="F31" s="380"/>
      <c r="G31" s="350"/>
    </row>
    <row r="32" spans="1:7" s="21" customFormat="1" ht="28.25" customHeight="1" x14ac:dyDescent="0.35">
      <c r="A32" s="231" t="s">
        <v>297</v>
      </c>
      <c r="B32" s="381" t="s">
        <v>298</v>
      </c>
      <c r="C32" s="381"/>
      <c r="D32" s="232">
        <v>1</v>
      </c>
      <c r="E32" s="242"/>
      <c r="F32" s="243"/>
      <c r="G32" s="237"/>
    </row>
    <row r="33" spans="1:7" s="99" customFormat="1" ht="22.75" customHeight="1" x14ac:dyDescent="0.35">
      <c r="A33" s="221">
        <v>5.3</v>
      </c>
      <c r="B33" s="221" t="s">
        <v>104</v>
      </c>
      <c r="C33" s="236"/>
      <c r="D33" s="66">
        <f>D39</f>
        <v>5</v>
      </c>
      <c r="E33" s="218">
        <f>SUM(E34)</f>
        <v>0</v>
      </c>
      <c r="F33" s="66">
        <f>SUM(F34)</f>
        <v>0</v>
      </c>
      <c r="G33" s="65"/>
    </row>
    <row r="34" spans="1:7" ht="22.75" customHeight="1" x14ac:dyDescent="0.35">
      <c r="A34" s="323" t="s">
        <v>271</v>
      </c>
      <c r="B34" s="333" t="s">
        <v>104</v>
      </c>
      <c r="C34" s="333"/>
      <c r="D34" s="333"/>
      <c r="E34" s="371"/>
      <c r="F34" s="313"/>
      <c r="G34" s="384"/>
    </row>
    <row r="35" spans="1:7" s="21" customFormat="1" x14ac:dyDescent="0.35">
      <c r="A35" s="323"/>
      <c r="B35" s="39" t="s">
        <v>1</v>
      </c>
      <c r="C35" s="84" t="s">
        <v>205</v>
      </c>
      <c r="D35" s="34">
        <v>1</v>
      </c>
      <c r="E35" s="372"/>
      <c r="F35" s="310"/>
      <c r="G35" s="319"/>
    </row>
    <row r="36" spans="1:7" ht="26" x14ac:dyDescent="0.35">
      <c r="A36" s="323"/>
      <c r="B36" s="39" t="s">
        <v>46</v>
      </c>
      <c r="C36" s="84" t="s">
        <v>206</v>
      </c>
      <c r="D36" s="34">
        <v>2</v>
      </c>
      <c r="E36" s="372"/>
      <c r="F36" s="310"/>
      <c r="G36" s="319"/>
    </row>
    <row r="37" spans="1:7" ht="26" x14ac:dyDescent="0.35">
      <c r="A37" s="323"/>
      <c r="B37" s="39" t="s">
        <v>2</v>
      </c>
      <c r="C37" s="84" t="s">
        <v>207</v>
      </c>
      <c r="D37" s="34">
        <v>3</v>
      </c>
      <c r="E37" s="372"/>
      <c r="F37" s="310"/>
      <c r="G37" s="319"/>
    </row>
    <row r="38" spans="1:7" ht="27.65" customHeight="1" x14ac:dyDescent="0.35">
      <c r="A38" s="323"/>
      <c r="B38" s="39" t="s">
        <v>3</v>
      </c>
      <c r="C38" s="84" t="s">
        <v>208</v>
      </c>
      <c r="D38" s="34">
        <v>4</v>
      </c>
      <c r="E38" s="372"/>
      <c r="F38" s="310"/>
      <c r="G38" s="319"/>
    </row>
    <row r="39" spans="1:7" ht="26" x14ac:dyDescent="0.35">
      <c r="A39" s="323"/>
      <c r="B39" s="35" t="s">
        <v>4</v>
      </c>
      <c r="C39" s="84" t="s">
        <v>209</v>
      </c>
      <c r="D39" s="34">
        <v>5</v>
      </c>
      <c r="E39" s="373"/>
      <c r="F39" s="314"/>
      <c r="G39" s="385"/>
    </row>
    <row r="40" spans="1:7" ht="27" customHeight="1" x14ac:dyDescent="0.35">
      <c r="A40" s="222" t="s">
        <v>15</v>
      </c>
      <c r="B40" s="226"/>
      <c r="C40" s="227"/>
      <c r="D40" s="223"/>
      <c r="E40" s="162"/>
      <c r="F40" s="131"/>
      <c r="G40" s="163"/>
    </row>
    <row r="41" spans="1:7" ht="14.4" customHeight="1" x14ac:dyDescent="0.35">
      <c r="A41" s="386">
        <v>5.4</v>
      </c>
      <c r="B41" s="394" t="s">
        <v>234</v>
      </c>
      <c r="C41" s="395"/>
      <c r="D41" s="393">
        <f>SUM(D46,D50)</f>
        <v>6</v>
      </c>
      <c r="E41" s="387">
        <f>SUM(E43:E50)</f>
        <v>0</v>
      </c>
      <c r="F41" s="389">
        <f>SUM(F43:F50)</f>
        <v>0</v>
      </c>
      <c r="G41" s="391"/>
    </row>
    <row r="42" spans="1:7" x14ac:dyDescent="0.35">
      <c r="A42" s="386"/>
      <c r="B42" s="396" t="s">
        <v>235</v>
      </c>
      <c r="C42" s="397"/>
      <c r="D42" s="393"/>
      <c r="E42" s="388"/>
      <c r="F42" s="390"/>
      <c r="G42" s="392"/>
    </row>
    <row r="43" spans="1:7" ht="22.75" customHeight="1" x14ac:dyDescent="0.35">
      <c r="A43" s="262" t="s">
        <v>236</v>
      </c>
      <c r="B43" s="370" t="s">
        <v>237</v>
      </c>
      <c r="C43" s="370"/>
      <c r="D43" s="272"/>
      <c r="E43" s="367"/>
      <c r="F43" s="285"/>
      <c r="G43" s="311"/>
    </row>
    <row r="44" spans="1:7" s="21" customFormat="1" x14ac:dyDescent="0.35">
      <c r="A44" s="262"/>
      <c r="B44" s="89" t="s">
        <v>1</v>
      </c>
      <c r="C44" s="84" t="s">
        <v>238</v>
      </c>
      <c r="D44" s="90">
        <v>1</v>
      </c>
      <c r="E44" s="368"/>
      <c r="F44" s="279"/>
      <c r="G44" s="312"/>
    </row>
    <row r="45" spans="1:7" ht="27" customHeight="1" x14ac:dyDescent="0.35">
      <c r="A45" s="262"/>
      <c r="B45" s="89" t="s">
        <v>2</v>
      </c>
      <c r="C45" s="84" t="s">
        <v>317</v>
      </c>
      <c r="D45" s="90">
        <v>2</v>
      </c>
      <c r="E45" s="368"/>
      <c r="F45" s="279"/>
      <c r="G45" s="312"/>
    </row>
    <row r="46" spans="1:7" ht="18.5" customHeight="1" x14ac:dyDescent="0.35">
      <c r="A46" s="262"/>
      <c r="B46" s="89" t="s">
        <v>4</v>
      </c>
      <c r="C46" s="84" t="s">
        <v>239</v>
      </c>
      <c r="D46" s="90">
        <v>3</v>
      </c>
      <c r="E46" s="369"/>
      <c r="F46" s="286"/>
      <c r="G46" s="315"/>
    </row>
    <row r="47" spans="1:7" ht="22.75" customHeight="1" x14ac:dyDescent="0.35">
      <c r="A47" s="304" t="s">
        <v>240</v>
      </c>
      <c r="B47" s="272" t="s">
        <v>241</v>
      </c>
      <c r="C47" s="272"/>
      <c r="D47" s="272"/>
      <c r="E47" s="367"/>
      <c r="F47" s="285"/>
      <c r="G47" s="311"/>
    </row>
    <row r="48" spans="1:7" s="21" customFormat="1" ht="26" x14ac:dyDescent="0.35">
      <c r="A48" s="304"/>
      <c r="B48" s="89" t="s">
        <v>1</v>
      </c>
      <c r="C48" s="84" t="s">
        <v>242</v>
      </c>
      <c r="D48" s="90">
        <v>1</v>
      </c>
      <c r="E48" s="368"/>
      <c r="F48" s="279"/>
      <c r="G48" s="312"/>
    </row>
    <row r="49" spans="1:7" ht="26" x14ac:dyDescent="0.35">
      <c r="A49" s="304"/>
      <c r="B49" s="89" t="s">
        <v>2</v>
      </c>
      <c r="C49" s="84" t="s">
        <v>243</v>
      </c>
      <c r="D49" s="90">
        <v>2</v>
      </c>
      <c r="E49" s="368"/>
      <c r="F49" s="279"/>
      <c r="G49" s="312"/>
    </row>
    <row r="50" spans="1:7" ht="26" x14ac:dyDescent="0.35">
      <c r="A50" s="304"/>
      <c r="B50" s="89" t="s">
        <v>4</v>
      </c>
      <c r="C50" s="84" t="s">
        <v>244</v>
      </c>
      <c r="D50" s="90">
        <v>3</v>
      </c>
      <c r="E50" s="369"/>
      <c r="F50" s="286"/>
      <c r="G50" s="315"/>
    </row>
    <row r="51" spans="1:7" x14ac:dyDescent="0.35">
      <c r="A51" s="18"/>
      <c r="B51" s="19"/>
      <c r="C51" s="36"/>
      <c r="D51" s="57"/>
      <c r="E51" s="67"/>
      <c r="F51" s="68"/>
      <c r="G51" s="70"/>
    </row>
    <row r="52" spans="1:7" x14ac:dyDescent="0.35">
      <c r="A52" s="16"/>
      <c r="B52" s="8"/>
      <c r="C52" s="246" t="s">
        <v>303</v>
      </c>
      <c r="D52" s="79">
        <f>SUM(D2,D21,D33,D41)</f>
        <v>33</v>
      </c>
      <c r="E52" s="74">
        <f>SUM(E2,E21,E33,E41)</f>
        <v>0</v>
      </c>
      <c r="F52" s="74">
        <f>SUM(F2,F21,F33,F41)</f>
        <v>0</v>
      </c>
      <c r="G52" s="16"/>
    </row>
    <row r="53" spans="1:7" x14ac:dyDescent="0.35">
      <c r="A53" s="16"/>
      <c r="B53" s="8"/>
      <c r="C53" s="8"/>
      <c r="D53" s="17"/>
      <c r="E53" s="69"/>
      <c r="F53" s="69"/>
      <c r="G53" s="16"/>
    </row>
    <row r="54" spans="1:7" x14ac:dyDescent="0.35">
      <c r="A54" s="16"/>
      <c r="B54" s="8"/>
      <c r="C54" s="8"/>
      <c r="D54" s="17"/>
      <c r="E54" s="69"/>
      <c r="F54" s="69"/>
      <c r="G54" s="16"/>
    </row>
    <row r="55" spans="1:7" x14ac:dyDescent="0.35">
      <c r="A55" s="16"/>
      <c r="B55" s="8"/>
      <c r="C55" s="8"/>
      <c r="D55" s="17"/>
      <c r="E55" s="69"/>
      <c r="F55" s="69"/>
      <c r="G55" s="16"/>
    </row>
    <row r="56" spans="1:7" x14ac:dyDescent="0.35">
      <c r="A56" s="16"/>
      <c r="B56" s="8"/>
      <c r="C56" s="8"/>
      <c r="D56" s="17"/>
      <c r="E56" s="69"/>
      <c r="F56" s="69"/>
      <c r="G56" s="16"/>
    </row>
    <row r="57" spans="1:7" x14ac:dyDescent="0.35">
      <c r="A57" s="16"/>
      <c r="B57" s="8"/>
      <c r="C57" s="8"/>
      <c r="D57" s="17"/>
      <c r="E57" s="69"/>
      <c r="F57" s="69"/>
      <c r="G57" s="16"/>
    </row>
    <row r="58" spans="1:7" x14ac:dyDescent="0.35">
      <c r="A58" s="16"/>
      <c r="B58" s="8"/>
      <c r="C58" s="8"/>
      <c r="D58" s="17"/>
      <c r="E58" s="69"/>
      <c r="F58" s="69"/>
      <c r="G58" s="16"/>
    </row>
    <row r="59" spans="1:7" x14ac:dyDescent="0.35">
      <c r="A59" s="16"/>
      <c r="B59" s="8"/>
      <c r="C59" s="8"/>
      <c r="D59" s="17"/>
      <c r="E59" s="69"/>
      <c r="F59" s="69"/>
      <c r="G59" s="16"/>
    </row>
    <row r="60" spans="1:7" x14ac:dyDescent="0.35">
      <c r="A60" s="16"/>
      <c r="B60" s="8"/>
      <c r="C60" s="8"/>
      <c r="D60" s="17"/>
      <c r="E60" s="69"/>
      <c r="F60" s="69"/>
      <c r="G60" s="16"/>
    </row>
  </sheetData>
  <sheetProtection selectLockedCells="1"/>
  <mergeCells count="63">
    <mergeCell ref="A29:A31"/>
    <mergeCell ref="A34:A39"/>
    <mergeCell ref="F34:F39"/>
    <mergeCell ref="B32:C32"/>
    <mergeCell ref="B17:D17"/>
    <mergeCell ref="B18:C18"/>
    <mergeCell ref="B19:C19"/>
    <mergeCell ref="B20:C20"/>
    <mergeCell ref="B22:D22"/>
    <mergeCell ref="G34:G39"/>
    <mergeCell ref="E34:E39"/>
    <mergeCell ref="B34:D34"/>
    <mergeCell ref="A41:A42"/>
    <mergeCell ref="E41:E42"/>
    <mergeCell ref="F41:F42"/>
    <mergeCell ref="G41:G42"/>
    <mergeCell ref="D41:D42"/>
    <mergeCell ref="B41:C41"/>
    <mergeCell ref="B42:C42"/>
    <mergeCell ref="G9:G12"/>
    <mergeCell ref="G13:G16"/>
    <mergeCell ref="G3:G8"/>
    <mergeCell ref="E3:E8"/>
    <mergeCell ref="E9:E12"/>
    <mergeCell ref="A13:A16"/>
    <mergeCell ref="F13:F16"/>
    <mergeCell ref="E13:E16"/>
    <mergeCell ref="A9:A12"/>
    <mergeCell ref="F9:F12"/>
    <mergeCell ref="B9:D9"/>
    <mergeCell ref="B13:D13"/>
    <mergeCell ref="A3:A8"/>
    <mergeCell ref="F3:F8"/>
    <mergeCell ref="B3:D3"/>
    <mergeCell ref="C4:C5"/>
    <mergeCell ref="C6:C7"/>
    <mergeCell ref="G29:G31"/>
    <mergeCell ref="B29:D29"/>
    <mergeCell ref="E29:E31"/>
    <mergeCell ref="F29:F31"/>
    <mergeCell ref="E25:E28"/>
    <mergeCell ref="B25:D25"/>
    <mergeCell ref="G18:G20"/>
    <mergeCell ref="A22:A24"/>
    <mergeCell ref="F22:F24"/>
    <mergeCell ref="G22:G24"/>
    <mergeCell ref="A25:A28"/>
    <mergeCell ref="F25:F28"/>
    <mergeCell ref="G25:G28"/>
    <mergeCell ref="E22:E24"/>
    <mergeCell ref="A17:A20"/>
    <mergeCell ref="F17:F20"/>
    <mergeCell ref="E17:E20"/>
    <mergeCell ref="A47:A50"/>
    <mergeCell ref="G47:G50"/>
    <mergeCell ref="A43:A46"/>
    <mergeCell ref="E43:E46"/>
    <mergeCell ref="F43:F46"/>
    <mergeCell ref="G43:G46"/>
    <mergeCell ref="E47:E50"/>
    <mergeCell ref="F47:F50"/>
    <mergeCell ref="B43:D43"/>
    <mergeCell ref="B47:D47"/>
  </mergeCells>
  <conditionalFormatting sqref="E3:F20 E34:F39 E43:F50 E22:F32">
    <cfRule type="containsBlanks" dxfId="7" priority="2">
      <formula>LEN(TRIM(E3))=0</formula>
    </cfRule>
  </conditionalFormatting>
  <conditionalFormatting sqref="G18:G20">
    <cfRule type="containsBlanks" dxfId="6" priority="1">
      <formula>LEN(TRIM(G18))=0</formula>
    </cfRule>
  </conditionalFormatting>
  <pageMargins left="0.25" right="0.25" top="0.75" bottom="0.75" header="0.3" footer="0.3"/>
  <pageSetup paperSize="9" scale="97" orientation="portrait" r:id="rId1"/>
  <headerFooter>
    <oddHeader>&amp;L&amp;"-,Bold"LEAF ASSESSMENT
EXISTING DEVELOPMENT&amp;R&amp;"-,Bold"PART 5 
MAINTENANCE</oddHeader>
    <oddFooter>&amp;L&amp;9Version 2.3&amp;C&amp;9Updated Dec 22</oddFooter>
  </headerFooter>
  <rowBreaks count="1" manualBreakCount="1">
    <brk id="28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4C33-C856-46FC-8A1F-79A6CEAE9991}">
  <dimension ref="A1:E7"/>
  <sheetViews>
    <sheetView showGridLines="0" showRuler="0" view="pageBreakPreview" zoomScale="60" zoomScaleNormal="100" workbookViewId="0">
      <selection activeCell="E2" sqref="E2:E7"/>
    </sheetView>
  </sheetViews>
  <sheetFormatPr defaultColWidth="8.90625" defaultRowHeight="14.5" x14ac:dyDescent="0.35"/>
  <cols>
    <col min="1" max="1" width="45.36328125" style="2" customWidth="1"/>
    <col min="2" max="2" width="4.453125" style="21" customWidth="1"/>
    <col min="3" max="3" width="10.1796875" style="1" customWidth="1"/>
    <col min="4" max="4" width="9.6328125" style="20" customWidth="1"/>
    <col min="5" max="5" width="32.1796875" style="20" customWidth="1"/>
    <col min="6" max="16384" width="8.90625" style="21"/>
  </cols>
  <sheetData>
    <row r="1" spans="1:5" s="58" customFormat="1" ht="28.75" customHeight="1" x14ac:dyDescent="0.35">
      <c r="A1" s="188" t="s">
        <v>280</v>
      </c>
      <c r="B1" s="189" t="s">
        <v>13</v>
      </c>
      <c r="C1" s="190" t="s">
        <v>169</v>
      </c>
      <c r="D1" s="190" t="s">
        <v>170</v>
      </c>
      <c r="E1" s="191" t="s">
        <v>0</v>
      </c>
    </row>
    <row r="2" spans="1:5" s="38" customFormat="1" ht="96.65" customHeight="1" x14ac:dyDescent="0.3">
      <c r="A2" s="308" t="s">
        <v>281</v>
      </c>
      <c r="B2" s="309"/>
      <c r="C2" s="313"/>
      <c r="D2" s="313"/>
      <c r="E2" s="398"/>
    </row>
    <row r="3" spans="1:5" s="38" customFormat="1" ht="13" x14ac:dyDescent="0.3">
      <c r="A3" s="401" t="s">
        <v>250</v>
      </c>
      <c r="B3" s="81">
        <v>1</v>
      </c>
      <c r="C3" s="310"/>
      <c r="D3" s="310"/>
      <c r="E3" s="399"/>
    </row>
    <row r="4" spans="1:5" x14ac:dyDescent="0.35">
      <c r="A4" s="402"/>
      <c r="B4" s="81">
        <v>2</v>
      </c>
      <c r="C4" s="310"/>
      <c r="D4" s="310"/>
      <c r="E4" s="399"/>
    </row>
    <row r="5" spans="1:5" x14ac:dyDescent="0.35">
      <c r="A5" s="401" t="s">
        <v>251</v>
      </c>
      <c r="B5" s="81">
        <v>3</v>
      </c>
      <c r="C5" s="310"/>
      <c r="D5" s="310"/>
      <c r="E5" s="399"/>
    </row>
    <row r="6" spans="1:5" x14ac:dyDescent="0.35">
      <c r="A6" s="402"/>
      <c r="B6" s="81">
        <v>4</v>
      </c>
      <c r="C6" s="310"/>
      <c r="D6" s="310"/>
      <c r="E6" s="399"/>
    </row>
    <row r="7" spans="1:5" ht="22.25" customHeight="1" x14ac:dyDescent="0.35">
      <c r="A7" s="80" t="s">
        <v>252</v>
      </c>
      <c r="B7" s="81">
        <v>5</v>
      </c>
      <c r="C7" s="314"/>
      <c r="D7" s="314"/>
      <c r="E7" s="400"/>
    </row>
  </sheetData>
  <sheetProtection selectLockedCells="1"/>
  <mergeCells count="6">
    <mergeCell ref="C2:C7"/>
    <mergeCell ref="D2:D7"/>
    <mergeCell ref="E2:E7"/>
    <mergeCell ref="A5:A6"/>
    <mergeCell ref="A3:A4"/>
    <mergeCell ref="A2:B2"/>
  </mergeCells>
  <conditionalFormatting sqref="C2:D7">
    <cfRule type="containsBlanks" dxfId="5" priority="1">
      <formula>LEN(TRIM(C2))=0</formula>
    </cfRule>
  </conditionalFormatting>
  <pageMargins left="0.25" right="0.25" top="0.75" bottom="0.75" header="0.4" footer="0.3"/>
  <pageSetup paperSize="9" scale="97" orientation="portrait" r:id="rId1"/>
  <headerFooter>
    <oddHeader>&amp;L&amp;"-,Bold"LEAF ASSESSMENT 
EXISTING DEVELOPMENT&amp;R&amp;"-,Bold"BONUS</oddHeader>
    <oddFooter>&amp;L&amp;9Version 2.3&amp;C&amp;9Updated Dec 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EC4-65D1-4C95-AB2E-20EF4D6232A1}">
  <sheetPr codeName="Sheet8"/>
  <dimension ref="A1:E33"/>
  <sheetViews>
    <sheetView showGridLines="0" tabSelected="1" showRuler="0" view="pageLayout" topLeftCell="A10" zoomScaleNormal="100" workbookViewId="0">
      <selection activeCell="C26" sqref="C26"/>
    </sheetView>
  </sheetViews>
  <sheetFormatPr defaultRowHeight="14.5" x14ac:dyDescent="0.35"/>
  <cols>
    <col min="1" max="1" width="6.26953125" style="73" customWidth="1"/>
    <col min="2" max="2" width="45.90625" customWidth="1"/>
    <col min="3" max="3" width="14.54296875" style="1" customWidth="1"/>
    <col min="4" max="4" width="14.36328125" style="1" customWidth="1"/>
    <col min="5" max="5" width="15" customWidth="1"/>
    <col min="6" max="6" width="11.36328125" bestFit="1" customWidth="1"/>
  </cols>
  <sheetData>
    <row r="1" spans="1:5" x14ac:dyDescent="0.35">
      <c r="A1" s="72"/>
      <c r="B1" s="5"/>
      <c r="C1" s="12"/>
      <c r="D1" s="12"/>
      <c r="E1" s="5"/>
    </row>
    <row r="2" spans="1:5" ht="43.5" x14ac:dyDescent="0.35">
      <c r="A2" s="167" t="s">
        <v>45</v>
      </c>
      <c r="B2" s="168" t="s">
        <v>44</v>
      </c>
      <c r="C2" s="83" t="s">
        <v>175</v>
      </c>
      <c r="D2" s="173" t="s">
        <v>173</v>
      </c>
      <c r="E2" s="170" t="s">
        <v>174</v>
      </c>
    </row>
    <row r="3" spans="1:5" x14ac:dyDescent="0.35">
      <c r="A3" s="192">
        <v>1</v>
      </c>
      <c r="B3" s="193" t="s">
        <v>272</v>
      </c>
      <c r="C3" s="194">
        <f>SUM(C4:C6)</f>
        <v>48</v>
      </c>
      <c r="D3" s="164">
        <v>0</v>
      </c>
      <c r="E3" s="165">
        <f>SUM(E4:E6)</f>
        <v>0</v>
      </c>
    </row>
    <row r="4" spans="1:5" x14ac:dyDescent="0.35">
      <c r="A4" s="9">
        <v>1.1000000000000001</v>
      </c>
      <c r="B4" s="9" t="str">
        <f>'Part 1'!B2</f>
        <v>Overall Landscape Concept</v>
      </c>
      <c r="C4" s="3">
        <f>'Part 1'!D2</f>
        <v>13</v>
      </c>
      <c r="D4" s="14">
        <f>'Part 1'!E2</f>
        <v>0</v>
      </c>
      <c r="E4" s="14"/>
    </row>
    <row r="5" spans="1:5" x14ac:dyDescent="0.35">
      <c r="A5" s="9">
        <v>1.2</v>
      </c>
      <c r="B5" s="10" t="str">
        <f>'Part 1'!B13</f>
        <v>Greenery Provision</v>
      </c>
      <c r="C5" s="3">
        <f>'Part 1'!D13</f>
        <v>30</v>
      </c>
      <c r="D5" s="14"/>
      <c r="E5" s="14">
        <f>'Part 1'!F13</f>
        <v>0</v>
      </c>
    </row>
    <row r="6" spans="1:5" x14ac:dyDescent="0.35">
      <c r="A6" s="9" t="s">
        <v>212</v>
      </c>
      <c r="B6" s="10" t="str">
        <f>'Part 1'!B41</f>
        <v>Additional Buffer Planting</v>
      </c>
      <c r="C6" s="3">
        <f>'Part 1'!D41</f>
        <v>5</v>
      </c>
      <c r="D6" s="14">
        <f>'Part 1'!E41</f>
        <v>0</v>
      </c>
      <c r="E6" s="14">
        <f>'Part 1'!F41</f>
        <v>0</v>
      </c>
    </row>
    <row r="7" spans="1:5" x14ac:dyDescent="0.35">
      <c r="A7" s="192">
        <v>2</v>
      </c>
      <c r="B7" s="193" t="s">
        <v>40</v>
      </c>
      <c r="C7" s="194">
        <f>SUM(C8:C10)</f>
        <v>14</v>
      </c>
      <c r="D7" s="164">
        <v>0</v>
      </c>
      <c r="E7" s="165">
        <f>SUM(E8:E10)</f>
        <v>0</v>
      </c>
    </row>
    <row r="8" spans="1:5" x14ac:dyDescent="0.35">
      <c r="A8" s="9">
        <v>2.1</v>
      </c>
      <c r="B8" s="9" t="str">
        <f>'Part 2'!B2</f>
        <v>Wellbeing</v>
      </c>
      <c r="C8" s="3">
        <f>'Part 2'!D2</f>
        <v>5</v>
      </c>
      <c r="D8" s="14"/>
      <c r="E8" s="14">
        <f>SUM('Part 2'!F3:F9)</f>
        <v>0</v>
      </c>
    </row>
    <row r="9" spans="1:5" x14ac:dyDescent="0.35">
      <c r="A9" s="9" t="s">
        <v>109</v>
      </c>
      <c r="B9" s="9" t="s">
        <v>85</v>
      </c>
      <c r="C9" s="14">
        <f>'Part 2'!D11:D11</f>
        <v>3</v>
      </c>
      <c r="D9" s="14"/>
      <c r="E9" s="14">
        <f>SUM('Part 2'!F12:F15)</f>
        <v>0</v>
      </c>
    </row>
    <row r="10" spans="1:5" x14ac:dyDescent="0.35">
      <c r="A10" s="9" t="s">
        <v>110</v>
      </c>
      <c r="B10" s="11" t="str">
        <f>'Part 2'!B16</f>
        <v>Community Engagement</v>
      </c>
      <c r="C10" s="3">
        <f>'Part 2'!D16</f>
        <v>6</v>
      </c>
      <c r="D10" s="14"/>
      <c r="E10" s="14"/>
    </row>
    <row r="11" spans="1:5" x14ac:dyDescent="0.35">
      <c r="A11" s="192">
        <v>3</v>
      </c>
      <c r="B11" s="193" t="s">
        <v>41</v>
      </c>
      <c r="C11" s="194">
        <f>SUM(C12:C14)</f>
        <v>23</v>
      </c>
      <c r="D11" s="164">
        <v>0</v>
      </c>
      <c r="E11" s="165">
        <f>SUM(E12:E14)</f>
        <v>0</v>
      </c>
    </row>
    <row r="12" spans="1:5" x14ac:dyDescent="0.35">
      <c r="A12" s="9">
        <v>3.1</v>
      </c>
      <c r="B12" s="9" t="str">
        <f>'Part 3'!_Toc25842604</f>
        <v>Management of Resources</v>
      </c>
      <c r="C12" s="3">
        <f>'Part 3'!D2</f>
        <v>10</v>
      </c>
      <c r="D12" s="14"/>
      <c r="E12" s="14"/>
    </row>
    <row r="13" spans="1:5" x14ac:dyDescent="0.35">
      <c r="A13" s="9">
        <v>3.2</v>
      </c>
      <c r="B13" s="9" t="str">
        <f>'Part 3'!B17</f>
        <v>Source of Materials</v>
      </c>
      <c r="C13" s="3">
        <f>'Part 3'!D17</f>
        <v>5</v>
      </c>
      <c r="D13" s="14"/>
      <c r="E13" s="14">
        <f>'Part 3'!F17</f>
        <v>0</v>
      </c>
    </row>
    <row r="14" spans="1:5" x14ac:dyDescent="0.35">
      <c r="A14" s="9" t="s">
        <v>111</v>
      </c>
      <c r="B14" s="10" t="str">
        <f>'Part 3'!B24</f>
        <v>Stormwater Management</v>
      </c>
      <c r="C14" s="3">
        <f>'Part 3'!D24</f>
        <v>8</v>
      </c>
      <c r="D14" s="14"/>
      <c r="E14" s="14">
        <f>'Part 3'!F24</f>
        <v>0</v>
      </c>
    </row>
    <row r="15" spans="1:5" x14ac:dyDescent="0.35">
      <c r="A15" s="192">
        <v>4</v>
      </c>
      <c r="B15" s="193" t="s">
        <v>42</v>
      </c>
      <c r="C15" s="194">
        <f>SUM(C16:C18)</f>
        <v>23</v>
      </c>
      <c r="D15" s="164">
        <v>0</v>
      </c>
      <c r="E15" s="165">
        <f>SUM(E16:E18)</f>
        <v>0</v>
      </c>
    </row>
    <row r="16" spans="1:5" x14ac:dyDescent="0.35">
      <c r="A16" s="9">
        <v>4.0999999999999996</v>
      </c>
      <c r="B16" s="9" t="str">
        <f>'Part 4'!_Toc25842604</f>
        <v>Native Plants</v>
      </c>
      <c r="C16" s="3">
        <f>'Part 4'!D2</f>
        <v>10</v>
      </c>
      <c r="D16" s="14"/>
      <c r="E16" s="14"/>
    </row>
    <row r="17" spans="1:5" x14ac:dyDescent="0.35">
      <c r="A17" s="9">
        <v>4.2</v>
      </c>
      <c r="B17" s="9" t="str">
        <f>'Part 4'!B16</f>
        <v>Biodiversity-sensitive Planting &amp; Design</v>
      </c>
      <c r="C17" s="13">
        <f>'Part 4'!D16</f>
        <v>9</v>
      </c>
      <c r="D17" s="14"/>
      <c r="E17" s="14"/>
    </row>
    <row r="18" spans="1:5" x14ac:dyDescent="0.35">
      <c r="A18" s="9" t="s">
        <v>176</v>
      </c>
      <c r="B18" s="10" t="str">
        <f>'Part 4'!B30</f>
        <v>Conservation of Habitats</v>
      </c>
      <c r="C18" s="3">
        <f>'Part 4'!D30</f>
        <v>4</v>
      </c>
      <c r="D18" s="14">
        <f>'Part 4'!E30</f>
        <v>0</v>
      </c>
      <c r="E18" s="14"/>
    </row>
    <row r="19" spans="1:5" x14ac:dyDescent="0.35">
      <c r="A19" s="192">
        <v>5</v>
      </c>
      <c r="B19" s="193" t="s">
        <v>43</v>
      </c>
      <c r="C19" s="194">
        <f>SUM(C20:C23)</f>
        <v>33</v>
      </c>
      <c r="D19" s="164">
        <v>0</v>
      </c>
      <c r="E19" s="165">
        <f>SUM(E20:E23)</f>
        <v>0</v>
      </c>
    </row>
    <row r="20" spans="1:5" x14ac:dyDescent="0.35">
      <c r="A20" s="9">
        <v>5.0999999999999996</v>
      </c>
      <c r="B20" s="9" t="str">
        <f>'Part 5'!B2</f>
        <v>Design for Landscape Maintainability</v>
      </c>
      <c r="C20" s="14">
        <f>'Part 5'!D2</f>
        <v>14</v>
      </c>
      <c r="D20" s="14"/>
      <c r="E20" s="14">
        <f>'Part 5'!F2</f>
        <v>0</v>
      </c>
    </row>
    <row r="21" spans="1:5" x14ac:dyDescent="0.35">
      <c r="A21" s="9">
        <v>5.2</v>
      </c>
      <c r="B21" s="9" t="str">
        <f>'Part 5'!_Toc25842604</f>
        <v>Maintenance Plans and Operations</v>
      </c>
      <c r="C21" s="14">
        <f>'Part 5'!D21</f>
        <v>8</v>
      </c>
      <c r="D21" s="14"/>
      <c r="E21" s="14">
        <f>'Part 5'!F21</f>
        <v>0</v>
      </c>
    </row>
    <row r="22" spans="1:5" s="21" customFormat="1" x14ac:dyDescent="0.35">
      <c r="A22" s="9">
        <v>5.3</v>
      </c>
      <c r="B22" s="9" t="str">
        <f>'Part 5'!B33</f>
        <v>Softscape Quality</v>
      </c>
      <c r="C22" s="14">
        <f>'Part 5'!D33</f>
        <v>5</v>
      </c>
      <c r="D22" s="14">
        <f>'Part 5'!E33</f>
        <v>0</v>
      </c>
      <c r="E22" s="14"/>
    </row>
    <row r="23" spans="1:5" s="21" customFormat="1" x14ac:dyDescent="0.35">
      <c r="A23" s="9">
        <v>5.4</v>
      </c>
      <c r="B23" s="9" t="str">
        <f>'Part 5'!B41:C41</f>
        <v>Design for Skyrise Greenery Maintenance</v>
      </c>
      <c r="C23" s="14">
        <f>'Part 5'!D41</f>
        <v>6</v>
      </c>
      <c r="D23" s="14">
        <f>'Part 5'!E41</f>
        <v>0</v>
      </c>
      <c r="E23" s="14"/>
    </row>
    <row r="24" spans="1:5" s="21" customFormat="1" x14ac:dyDescent="0.35">
      <c r="A24" s="9"/>
      <c r="B24" s="253" t="s">
        <v>318</v>
      </c>
      <c r="C24" s="254">
        <f>SUM(C3,C7,C11,C15,C19)</f>
        <v>141</v>
      </c>
      <c r="D24" s="255">
        <f>SUM(D3,D7,D11,D15,D19)</f>
        <v>0</v>
      </c>
      <c r="E24" s="256">
        <f>SUM(E3,E7,E11,E15,E19)</f>
        <v>0</v>
      </c>
    </row>
    <row r="25" spans="1:5" s="114" customFormat="1" x14ac:dyDescent="0.35">
      <c r="A25" s="207">
        <v>6</v>
      </c>
      <c r="B25" s="196" t="s">
        <v>280</v>
      </c>
      <c r="C25" s="195">
        <f>Bonus!B7</f>
        <v>5</v>
      </c>
      <c r="D25" s="172"/>
      <c r="E25" s="169"/>
    </row>
    <row r="26" spans="1:5" x14ac:dyDescent="0.35">
      <c r="A26" s="197"/>
      <c r="B26" s="198" t="s">
        <v>282</v>
      </c>
      <c r="C26" s="204">
        <f>SUM(C24,C25)</f>
        <v>146</v>
      </c>
      <c r="D26" s="164">
        <f>SUM(D24,D25)</f>
        <v>0</v>
      </c>
      <c r="E26" s="165">
        <f>SUM(E24,E25)</f>
        <v>0</v>
      </c>
    </row>
    <row r="27" spans="1:5" x14ac:dyDescent="0.35">
      <c r="A27" s="200"/>
      <c r="B27" s="201" t="s">
        <v>283</v>
      </c>
      <c r="C27" s="205"/>
      <c r="D27" s="203">
        <f>D26/C24</f>
        <v>0</v>
      </c>
      <c r="E27" s="166">
        <f>E26/C24</f>
        <v>0</v>
      </c>
    </row>
    <row r="28" spans="1:5" x14ac:dyDescent="0.35">
      <c r="A28" s="199"/>
      <c r="B28" s="202" t="s">
        <v>284</v>
      </c>
      <c r="C28" s="206"/>
      <c r="D28" s="171" t="str">
        <f>IF(D27&gt;=80%,"Platinum", IF(D27&gt;=75%,"Gold", IF(D27&gt;=70%,"Silver", IF(D27&gt;=50%,"Certified","Not Certified"))))</f>
        <v>Not Certified</v>
      </c>
      <c r="E28" s="169" t="str">
        <f>IF(E27&gt;=80%,"Platinum", IF(E27&gt;=75%,"Gold", IF(E27&gt;=70%,"Silver", IF(E27&gt;=50%,"Certified","Not Certified"))))</f>
        <v>Not Certified</v>
      </c>
    </row>
    <row r="30" spans="1:5" x14ac:dyDescent="0.35">
      <c r="B30" s="22" t="s">
        <v>112</v>
      </c>
      <c r="C30" s="22" t="s">
        <v>113</v>
      </c>
    </row>
    <row r="31" spans="1:5" x14ac:dyDescent="0.35">
      <c r="B31" s="22" t="s">
        <v>114</v>
      </c>
      <c r="C31" s="22" t="s">
        <v>115</v>
      </c>
    </row>
    <row r="32" spans="1:5" x14ac:dyDescent="0.35">
      <c r="B32" s="22" t="s">
        <v>116</v>
      </c>
      <c r="C32" s="22" t="s">
        <v>117</v>
      </c>
    </row>
    <row r="33" spans="2:3" x14ac:dyDescent="0.35">
      <c r="B33" s="22" t="s">
        <v>118</v>
      </c>
      <c r="C33" s="22" t="s">
        <v>119</v>
      </c>
    </row>
  </sheetData>
  <sheetProtection selectLockedCells="1"/>
  <scenarios current="0" show="0">
    <scenario name="Award" locked="1" count="1" user="Pamela LOKE (NPARKS)" comment="Created by Pamela LOKE (NPARKS) on 10/3/2022">
      <inputCells r="E28" val="Platinum, Gold, Silver, Certified"/>
    </scenario>
  </scenarios>
  <conditionalFormatting sqref="D28:E28">
    <cfRule type="containsText" dxfId="4" priority="1" operator="containsText" text="Gold">
      <formula>NOT(ISERROR(SEARCH("Gold",D28)))</formula>
    </cfRule>
    <cfRule type="containsText" dxfId="3" priority="2" operator="containsText" text="Silver">
      <formula>NOT(ISERROR(SEARCH("Silver",D28)))</formula>
    </cfRule>
    <cfRule type="containsText" dxfId="2" priority="3" operator="containsText" text="Platinum">
      <formula>NOT(ISERROR(SEARCH("Platinum",D28)))</formula>
    </cfRule>
    <cfRule type="containsText" dxfId="1" priority="4" operator="containsText" text="Not Certified">
      <formula>NOT(ISERROR(SEARCH("Not Certified",D28)))</formula>
    </cfRule>
    <cfRule type="beginsWith" dxfId="0" priority="5" operator="beginsWith" text="Certified">
      <formula>LEFT(D28,LEN("Certified"))="Certified"</formula>
    </cfRule>
  </conditionalFormatting>
  <pageMargins left="0.23" right="0.25" top="0.73" bottom="0.75" header="0.3" footer="0.3"/>
  <pageSetup paperSize="9" orientation="portrait" r:id="rId1"/>
  <headerFooter>
    <oddHeader>&amp;L&amp;"-,Bold"LEAF ASSESSMENT
EXISTING DEVELOPMENT&amp;R&amp;"-,Bold"SUMMARY</oddHeader>
    <oddFooter>&amp;L&amp;9version 2.3&amp;C&amp;9Updated Dec 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EF1B-F1C8-4BCE-A053-CAA57243912D}">
  <dimension ref="A1:C26"/>
  <sheetViews>
    <sheetView showGridLines="0" showRuler="0" view="pageLayout" zoomScaleNormal="100" workbookViewId="0">
      <selection activeCell="C4" sqref="C4"/>
    </sheetView>
  </sheetViews>
  <sheetFormatPr defaultRowHeight="14.5" x14ac:dyDescent="0.35"/>
  <cols>
    <col min="1" max="1" width="4.54296875" customWidth="1"/>
    <col min="2" max="2" width="44.1796875" customWidth="1"/>
    <col min="3" max="3" width="49.1796875" customWidth="1"/>
  </cols>
  <sheetData>
    <row r="1" spans="1:3" x14ac:dyDescent="0.35">
      <c r="A1" s="22"/>
      <c r="B1" s="21"/>
      <c r="C1" s="21"/>
    </row>
    <row r="2" spans="1:3" x14ac:dyDescent="0.35">
      <c r="A2" s="25" t="s">
        <v>120</v>
      </c>
      <c r="B2" s="27"/>
      <c r="C2" s="59" t="s">
        <v>121</v>
      </c>
    </row>
    <row r="3" spans="1:3" ht="24" x14ac:dyDescent="0.35">
      <c r="A3" s="23">
        <v>1</v>
      </c>
      <c r="B3" s="28" t="s">
        <v>122</v>
      </c>
      <c r="C3" s="60" t="s">
        <v>123</v>
      </c>
    </row>
    <row r="4" spans="1:3" x14ac:dyDescent="0.35">
      <c r="A4" s="23">
        <v>2</v>
      </c>
      <c r="B4" s="4" t="s">
        <v>163</v>
      </c>
      <c r="C4" s="82" t="s">
        <v>164</v>
      </c>
    </row>
    <row r="5" spans="1:3" x14ac:dyDescent="0.35">
      <c r="A5" s="26" t="s">
        <v>124</v>
      </c>
      <c r="B5" s="27"/>
      <c r="C5" s="59" t="s">
        <v>121</v>
      </c>
    </row>
    <row r="6" spans="1:3" ht="24" x14ac:dyDescent="0.35">
      <c r="A6" s="23">
        <v>1</v>
      </c>
      <c r="B6" s="28" t="s">
        <v>125</v>
      </c>
      <c r="C6" s="60" t="s">
        <v>126</v>
      </c>
    </row>
    <row r="7" spans="1:3" x14ac:dyDescent="0.35">
      <c r="A7" s="23">
        <v>2</v>
      </c>
      <c r="B7" s="28" t="s">
        <v>127</v>
      </c>
      <c r="C7" s="61" t="s">
        <v>165</v>
      </c>
    </row>
    <row r="8" spans="1:3" ht="24" x14ac:dyDescent="0.35">
      <c r="A8" s="23">
        <v>3</v>
      </c>
      <c r="B8" s="28" t="s">
        <v>128</v>
      </c>
      <c r="C8" s="60" t="s">
        <v>129</v>
      </c>
    </row>
    <row r="9" spans="1:3" x14ac:dyDescent="0.35">
      <c r="A9" s="23">
        <v>4</v>
      </c>
      <c r="B9" s="28" t="s">
        <v>130</v>
      </c>
      <c r="C9" s="60" t="s">
        <v>131</v>
      </c>
    </row>
    <row r="10" spans="1:3" ht="60" x14ac:dyDescent="0.35">
      <c r="A10" s="23">
        <v>5</v>
      </c>
      <c r="B10" s="28" t="s">
        <v>132</v>
      </c>
      <c r="C10" s="60" t="s">
        <v>133</v>
      </c>
    </row>
    <row r="11" spans="1:3" ht="24" x14ac:dyDescent="0.35">
      <c r="A11" s="23">
        <v>6</v>
      </c>
      <c r="B11" s="28" t="s">
        <v>134</v>
      </c>
      <c r="C11" s="60" t="s">
        <v>135</v>
      </c>
    </row>
    <row r="12" spans="1:3" ht="36" x14ac:dyDescent="0.35">
      <c r="A12" s="23">
        <v>7</v>
      </c>
      <c r="B12" s="28" t="s">
        <v>136</v>
      </c>
      <c r="C12" s="60" t="s">
        <v>137</v>
      </c>
    </row>
    <row r="13" spans="1:3" ht="24" x14ac:dyDescent="0.35">
      <c r="A13" s="23">
        <v>8</v>
      </c>
      <c r="B13" s="28" t="s">
        <v>138</v>
      </c>
      <c r="C13" s="60" t="s">
        <v>139</v>
      </c>
    </row>
    <row r="14" spans="1:3" ht="29" x14ac:dyDescent="0.35">
      <c r="A14" s="23">
        <v>9</v>
      </c>
      <c r="B14" s="28" t="s">
        <v>140</v>
      </c>
      <c r="C14" s="60" t="s">
        <v>141</v>
      </c>
    </row>
    <row r="15" spans="1:3" x14ac:dyDescent="0.35">
      <c r="A15" s="23">
        <v>10</v>
      </c>
      <c r="B15" s="28" t="s">
        <v>142</v>
      </c>
      <c r="C15" s="60" t="s">
        <v>143</v>
      </c>
    </row>
    <row r="16" spans="1:3" ht="48" x14ac:dyDescent="0.35">
      <c r="A16" s="23">
        <v>11</v>
      </c>
      <c r="B16" s="28" t="s">
        <v>144</v>
      </c>
      <c r="C16" s="60" t="s">
        <v>145</v>
      </c>
    </row>
    <row r="17" spans="1:3" x14ac:dyDescent="0.35">
      <c r="A17" s="23">
        <v>12</v>
      </c>
      <c r="B17" s="28" t="s">
        <v>146</v>
      </c>
      <c r="C17" s="60" t="s">
        <v>147</v>
      </c>
    </row>
    <row r="18" spans="1:3" ht="24" x14ac:dyDescent="0.35">
      <c r="A18" s="23">
        <v>13</v>
      </c>
      <c r="B18" s="28" t="s">
        <v>148</v>
      </c>
      <c r="C18" s="61" t="s">
        <v>166</v>
      </c>
    </row>
    <row r="19" spans="1:3" ht="29" x14ac:dyDescent="0.35">
      <c r="A19" s="23">
        <v>14</v>
      </c>
      <c r="B19" s="28" t="s">
        <v>149</v>
      </c>
      <c r="C19" s="61" t="s">
        <v>167</v>
      </c>
    </row>
    <row r="20" spans="1:3" ht="24" x14ac:dyDescent="0.35">
      <c r="A20" s="23">
        <v>15</v>
      </c>
      <c r="B20" s="28" t="s">
        <v>150</v>
      </c>
      <c r="C20" s="60" t="s">
        <v>151</v>
      </c>
    </row>
    <row r="21" spans="1:3" x14ac:dyDescent="0.35">
      <c r="A21" s="23">
        <v>16</v>
      </c>
      <c r="B21" s="28" t="s">
        <v>152</v>
      </c>
      <c r="C21" s="60" t="s">
        <v>153</v>
      </c>
    </row>
    <row r="22" spans="1:3" x14ac:dyDescent="0.35">
      <c r="A22" s="23">
        <v>17</v>
      </c>
      <c r="B22" s="28" t="s">
        <v>154</v>
      </c>
      <c r="C22" s="60" t="s">
        <v>155</v>
      </c>
    </row>
    <row r="23" spans="1:3" x14ac:dyDescent="0.35">
      <c r="A23" s="23">
        <v>18</v>
      </c>
      <c r="B23" s="28" t="s">
        <v>156</v>
      </c>
      <c r="C23" s="60" t="s">
        <v>157</v>
      </c>
    </row>
    <row r="24" spans="1:3" x14ac:dyDescent="0.35">
      <c r="A24" s="23">
        <v>19</v>
      </c>
      <c r="B24" s="28" t="s">
        <v>158</v>
      </c>
      <c r="C24" s="60" t="s">
        <v>159</v>
      </c>
    </row>
    <row r="25" spans="1:3" ht="24" x14ac:dyDescent="0.35">
      <c r="A25" s="23">
        <v>20</v>
      </c>
      <c r="B25" s="28" t="s">
        <v>160</v>
      </c>
      <c r="C25" s="60" t="s">
        <v>161</v>
      </c>
    </row>
    <row r="26" spans="1:3" ht="60" x14ac:dyDescent="0.35">
      <c r="A26" s="23">
        <v>21</v>
      </c>
      <c r="B26" s="28" t="s">
        <v>162</v>
      </c>
      <c r="C26" s="61" t="s">
        <v>168</v>
      </c>
    </row>
  </sheetData>
  <sheetProtection selectLockedCells="1"/>
  <pageMargins left="0.26041666666666669" right="0.3125" top="0.75" bottom="0.75" header="0.3" footer="0.3"/>
  <pageSetup paperSize="9" orientation="portrait" r:id="rId1"/>
  <headerFooter>
    <oddHeader>&amp;L&amp;"-,Bold"&amp;12RESOURCES&amp;R&amp;"-,Bold"&amp;12LEAF ASSESSMENT CRITERIA FOR EXISTING DEVELOPMENT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313A863DFBA4B9A1116F145512F5D" ma:contentTypeVersion="1" ma:contentTypeDescription="Create a new document." ma:contentTypeScope="" ma:versionID="c56e2c86214e1b1059cb69f20c79cfb0">
  <xsd:schema xmlns:xsd="http://www.w3.org/2001/XMLSchema" xmlns:xs="http://www.w3.org/2001/XMLSchema" xmlns:p="http://schemas.microsoft.com/office/2006/metadata/properties" xmlns:ns2="b21f3a1a-2eac-4dd5-b970-ecc04f6aab51" targetNamespace="http://schemas.microsoft.com/office/2006/metadata/properties" ma:root="true" ma:fieldsID="6c511875ffa9c752994b985a64c18b39" ns2:_="">
    <xsd:import namespace="b21f3a1a-2eac-4dd5-b970-ecc04f6aab5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f3a1a-2eac-4dd5-b970-ecc04f6aab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08A432-9631-465C-9DC0-D23E26E74307}">
  <ds:schemaRefs>
    <ds:schemaRef ds:uri="http://purl.org/dc/terms/"/>
    <ds:schemaRef ds:uri="http://schemas.microsoft.com/office/2006/metadata/properties"/>
    <ds:schemaRef ds:uri="b21f3a1a-2eac-4dd5-b970-ecc04f6aab51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C46DA8-4D7B-4ACD-9A0F-1FF65F76E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f3a1a-2eac-4dd5-b970-ecc04f6aab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9F4E68-5B09-493E-88D4-C7813E35E1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Part 1</vt:lpstr>
      <vt:lpstr>Part 2</vt:lpstr>
      <vt:lpstr>Part 3</vt:lpstr>
      <vt:lpstr>Part 4</vt:lpstr>
      <vt:lpstr>Part 5</vt:lpstr>
      <vt:lpstr>Bonus</vt:lpstr>
      <vt:lpstr>Summary</vt:lpstr>
      <vt:lpstr>Resources</vt:lpstr>
      <vt:lpstr>'Part 3'!_Toc25842604</vt:lpstr>
      <vt:lpstr>'Part 4'!_Toc25842604</vt:lpstr>
      <vt:lpstr>'Part 5'!_Toc25842604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LOKE (NPARKS)</dc:creator>
  <cp:lastModifiedBy>Yoke Sim TAN (NPARKS)</cp:lastModifiedBy>
  <cp:lastPrinted>2022-12-15T08:35:04Z</cp:lastPrinted>
  <dcterms:created xsi:type="dcterms:W3CDTF">2020-02-13T10:10:37Z</dcterms:created>
  <dcterms:modified xsi:type="dcterms:W3CDTF">2023-01-09T07:01:52Z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0x010100D36313A863DFBA4B9A1116F145512F5D</vt:lpwstr>
  </property>
  <property fmtid="{D5CDD505-2E9C-101B-9397-08002B2CF9AE}" pid="3" name="MSIP_Label_4aaa7e78-45b1-4890-b8a3-003d1d728a3e_Enabled">
    <vt:lpwstr>true</vt:lpwstr>
  </property>
  <property fmtid="{D5CDD505-2E9C-101B-9397-08002B2CF9AE}" pid="4" name="MSIP_Label_4aaa7e78-45b1-4890-b8a3-003d1d728a3e_SetDate">
    <vt:lpwstr>2022-08-22T09:04:29Z</vt:lpwstr>
  </property>
  <property fmtid="{D5CDD505-2E9C-101B-9397-08002B2CF9AE}" pid="5" name="MSIP_Label_4aaa7e78-45b1-4890-b8a3-003d1d728a3e_Method">
    <vt:lpwstr>Privileged</vt:lpwstr>
  </property>
  <property fmtid="{D5CDD505-2E9C-101B-9397-08002B2CF9AE}" pid="6" name="MSIP_Label_4aaa7e78-45b1-4890-b8a3-003d1d728a3e_Name">
    <vt:lpwstr>Non Sensitive</vt:lpwstr>
  </property>
  <property fmtid="{D5CDD505-2E9C-101B-9397-08002B2CF9AE}" pid="7" name="MSIP_Label_4aaa7e78-45b1-4890-b8a3-003d1d728a3e_SiteId">
    <vt:lpwstr>0b11c524-9a1c-4e1b-84cb-6336aefc2243</vt:lpwstr>
  </property>
  <property fmtid="{D5CDD505-2E9C-101B-9397-08002B2CF9AE}" pid="8" name="MSIP_Label_4aaa7e78-45b1-4890-b8a3-003d1d728a3e_ActionId">
    <vt:lpwstr>a8df0c4b-6a3f-4eb2-9115-1551108f93e0</vt:lpwstr>
  </property>
  <property fmtid="{D5CDD505-2E9C-101B-9397-08002B2CF9AE}" pid="9" name="MSIP_Label_4aaa7e78-45b1-4890-b8a3-003d1d728a3e_ContentBits">
    <vt:lpwstr>0</vt:lpwstr>
  </property>
</Properties>
</file>